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codeName="EstaPastaDeTrabalho" defaultThemeVersion="166925"/>
  <mc:AlternateContent xmlns:mc="http://schemas.openxmlformats.org/markup-compatibility/2006">
    <mc:Choice Requires="x15">
      <x15ac:absPath xmlns:x15ac="http://schemas.microsoft.com/office/spreadsheetml/2010/11/ac" url="\\10.65.4.15\grupo$\CPL\2024\DILOG-DITEC 2024\CACs 08059.001121-2024-91\SEI\PLANILHAS DIGITADOR\Planilhas CACs\"/>
    </mc:Choice>
  </mc:AlternateContent>
  <xr:revisionPtr revIDLastSave="0" documentId="13_ncr:1_{B1B6F81F-788F-43E3-BD7A-FA6B4B8AA3ED}" xr6:coauthVersionLast="47" xr6:coauthVersionMax="47" xr10:uidLastSave="{00000000-0000-0000-0000-000000000000}"/>
  <bookViews>
    <workbookView xWindow="-110" yWindow="-110" windowWidth="19420" windowHeight="10300" activeTab="3" xr2:uid="{39283099-A684-4516-9E42-1156C950E10A}"/>
  </bookViews>
  <sheets>
    <sheet name="Item 79 Porto Velho" sheetId="107" r:id="rId1"/>
    <sheet name="Item 80 Guarajá-Mirim" sheetId="108" r:id="rId2"/>
    <sheet name="Item 81 JI-Paraná" sheetId="109" r:id="rId3"/>
    <sheet name="Item 82 Vilhena" sheetId="110"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54" i="110" l="1"/>
  <c r="I54" i="107"/>
  <c r="I64" i="107" s="1"/>
  <c r="F126" i="110"/>
  <c r="I112" i="110"/>
  <c r="H137" i="110" s="1"/>
  <c r="I95" i="110"/>
  <c r="I94" i="110"/>
  <c r="I93" i="110"/>
  <c r="I92" i="110"/>
  <c r="I91" i="110"/>
  <c r="I90" i="110"/>
  <c r="I96" i="110" s="1"/>
  <c r="I83" i="110"/>
  <c r="I82" i="110"/>
  <c r="I81" i="110"/>
  <c r="I80" i="110"/>
  <c r="I79" i="110"/>
  <c r="I78" i="110"/>
  <c r="I84" i="110" s="1"/>
  <c r="I62" i="110"/>
  <c r="I59" i="110"/>
  <c r="I64" i="110"/>
  <c r="I72" i="110" s="1"/>
  <c r="H41" i="110"/>
  <c r="H46" i="110" s="1"/>
  <c r="H48" i="110" s="1"/>
  <c r="H33" i="110"/>
  <c r="I23" i="110"/>
  <c r="I22" i="110"/>
  <c r="I24" i="110" s="1"/>
  <c r="I54" i="109"/>
  <c r="F126" i="109"/>
  <c r="I112" i="109"/>
  <c r="H137" i="109" s="1"/>
  <c r="I95" i="109"/>
  <c r="I94" i="109"/>
  <c r="I93" i="109"/>
  <c r="I92" i="109"/>
  <c r="I91" i="109"/>
  <c r="I90" i="109"/>
  <c r="I96" i="109" s="1"/>
  <c r="I83" i="109"/>
  <c r="I82" i="109"/>
  <c r="I81" i="109"/>
  <c r="I80" i="109"/>
  <c r="I79" i="109"/>
  <c r="I78" i="109"/>
  <c r="I84" i="109" s="1"/>
  <c r="I62" i="109"/>
  <c r="I59" i="109"/>
  <c r="H41" i="109"/>
  <c r="H46" i="109" s="1"/>
  <c r="H48" i="109" s="1"/>
  <c r="H33" i="109"/>
  <c r="I23" i="109"/>
  <c r="I24" i="109" s="1"/>
  <c r="I22" i="109"/>
  <c r="F126" i="108"/>
  <c r="I112" i="108"/>
  <c r="H137" i="108" s="1"/>
  <c r="I95" i="108"/>
  <c r="I94" i="108"/>
  <c r="I93" i="108"/>
  <c r="I92" i="108"/>
  <c r="I91" i="108"/>
  <c r="I90" i="108"/>
  <c r="I96" i="108" s="1"/>
  <c r="I83" i="108"/>
  <c r="I82" i="108"/>
  <c r="I81" i="108"/>
  <c r="I80" i="108"/>
  <c r="I79" i="108"/>
  <c r="I78" i="108"/>
  <c r="I84" i="108" s="1"/>
  <c r="I62" i="108"/>
  <c r="I59" i="108"/>
  <c r="H46" i="108"/>
  <c r="H48" i="108" s="1"/>
  <c r="H41" i="108"/>
  <c r="H33" i="108"/>
  <c r="I23" i="108"/>
  <c r="I22" i="108"/>
  <c r="I24" i="108" s="1"/>
  <c r="I22" i="107"/>
  <c r="H133" i="110" l="1"/>
  <c r="J93" i="110"/>
  <c r="J80" i="110"/>
  <c r="J90" i="110"/>
  <c r="J96" i="110" s="1"/>
  <c r="I101" i="110" s="1"/>
  <c r="I103" i="110" s="1"/>
  <c r="H136" i="110" s="1"/>
  <c r="I31" i="110"/>
  <c r="I32" i="110"/>
  <c r="J92" i="110"/>
  <c r="J83" i="110"/>
  <c r="J79" i="110"/>
  <c r="J94" i="110"/>
  <c r="J95" i="110"/>
  <c r="J91" i="110"/>
  <c r="J82" i="110"/>
  <c r="J78" i="110"/>
  <c r="J84" i="110" s="1"/>
  <c r="H135" i="110" s="1"/>
  <c r="J81" i="110"/>
  <c r="I64" i="109"/>
  <c r="I72" i="109" s="1"/>
  <c r="J93" i="109"/>
  <c r="J80" i="109"/>
  <c r="J94" i="109"/>
  <c r="J92" i="109"/>
  <c r="J83" i="109"/>
  <c r="J79" i="109"/>
  <c r="J95" i="109"/>
  <c r="J82" i="109"/>
  <c r="I31" i="109"/>
  <c r="J81" i="109"/>
  <c r="J91" i="109"/>
  <c r="J78" i="109"/>
  <c r="J84" i="109" s="1"/>
  <c r="H135" i="109" s="1"/>
  <c r="I32" i="109"/>
  <c r="J90" i="109"/>
  <c r="H133" i="109"/>
  <c r="H133" i="108"/>
  <c r="J93" i="108"/>
  <c r="J80" i="108"/>
  <c r="J92" i="108"/>
  <c r="J83" i="108"/>
  <c r="J79" i="108"/>
  <c r="I32" i="108"/>
  <c r="J90" i="108"/>
  <c r="I31" i="108"/>
  <c r="J95" i="108"/>
  <c r="J91" i="108"/>
  <c r="J82" i="108"/>
  <c r="J78" i="108"/>
  <c r="J84" i="108" s="1"/>
  <c r="H135" i="108" s="1"/>
  <c r="J94" i="108"/>
  <c r="J81" i="108"/>
  <c r="I64" i="108"/>
  <c r="I72" i="108" s="1"/>
  <c r="F126" i="107"/>
  <c r="I112" i="107"/>
  <c r="H137" i="107" s="1"/>
  <c r="I95" i="107"/>
  <c r="I94" i="107"/>
  <c r="I93" i="107"/>
  <c r="I92" i="107"/>
  <c r="I91" i="107"/>
  <c r="I90" i="107"/>
  <c r="I96" i="107" s="1"/>
  <c r="I83" i="107"/>
  <c r="I82" i="107"/>
  <c r="I81" i="107"/>
  <c r="I80" i="107"/>
  <c r="I79" i="107"/>
  <c r="I78" i="107"/>
  <c r="I62" i="107"/>
  <c r="I59" i="107"/>
  <c r="H41" i="107"/>
  <c r="H46" i="107" s="1"/>
  <c r="H48" i="107" s="1"/>
  <c r="H33" i="107"/>
  <c r="I23" i="107"/>
  <c r="I24" i="107" s="1"/>
  <c r="I33" i="110" l="1"/>
  <c r="I33" i="109"/>
  <c r="J96" i="109"/>
  <c r="I101" i="109" s="1"/>
  <c r="I103" i="109" s="1"/>
  <c r="H136" i="109" s="1"/>
  <c r="I33" i="108"/>
  <c r="J96" i="108"/>
  <c r="I101" i="108" s="1"/>
  <c r="I103" i="108" s="1"/>
  <c r="H136" i="108" s="1"/>
  <c r="I84" i="107"/>
  <c r="I72" i="107"/>
  <c r="J93" i="107"/>
  <c r="J80" i="107"/>
  <c r="J92" i="107"/>
  <c r="J83" i="107"/>
  <c r="J79" i="107"/>
  <c r="I32" i="107"/>
  <c r="J90" i="107"/>
  <c r="H133" i="107"/>
  <c r="J95" i="107"/>
  <c r="J91" i="107"/>
  <c r="J82" i="107"/>
  <c r="J78" i="107"/>
  <c r="J94" i="107"/>
  <c r="J81" i="107"/>
  <c r="I31" i="107"/>
  <c r="I70" i="110" l="1"/>
  <c r="I42" i="110"/>
  <c r="I41" i="110"/>
  <c r="I39" i="110"/>
  <c r="I45" i="110"/>
  <c r="I43" i="110"/>
  <c r="I47" i="110"/>
  <c r="I44" i="110"/>
  <c r="I40" i="110"/>
  <c r="I70" i="109"/>
  <c r="I42" i="109"/>
  <c r="I45" i="109"/>
  <c r="I47" i="109"/>
  <c r="I41" i="109"/>
  <c r="I44" i="109"/>
  <c r="I43" i="109"/>
  <c r="I40" i="109"/>
  <c r="I39" i="109"/>
  <c r="I46" i="109" s="1"/>
  <c r="I48" i="109" s="1"/>
  <c r="I71" i="109" s="1"/>
  <c r="I70" i="108"/>
  <c r="I42" i="108"/>
  <c r="I47" i="108"/>
  <c r="I45" i="108"/>
  <c r="I44" i="108"/>
  <c r="I40" i="108"/>
  <c r="I43" i="108"/>
  <c r="I41" i="108"/>
  <c r="I39" i="108"/>
  <c r="I46" i="108" s="1"/>
  <c r="I33" i="107"/>
  <c r="I70" i="107" s="1"/>
  <c r="J96" i="107"/>
  <c r="I101" i="107" s="1"/>
  <c r="I103" i="107" s="1"/>
  <c r="H136" i="107" s="1"/>
  <c r="J84" i="107"/>
  <c r="H135" i="107" s="1"/>
  <c r="I46" i="110" l="1"/>
  <c r="I48" i="110" s="1"/>
  <c r="I71" i="110" s="1"/>
  <c r="I73" i="110" s="1"/>
  <c r="I73" i="109"/>
  <c r="I48" i="108"/>
  <c r="I71" i="108" s="1"/>
  <c r="I73" i="108"/>
  <c r="I47" i="107"/>
  <c r="I44" i="107"/>
  <c r="I45" i="107"/>
  <c r="I42" i="107"/>
  <c r="I40" i="107"/>
  <c r="I41" i="107"/>
  <c r="I39" i="107"/>
  <c r="I46" i="107" s="1"/>
  <c r="I48" i="107" s="1"/>
  <c r="I71" i="107" s="1"/>
  <c r="I73" i="107" s="1"/>
  <c r="I43" i="107"/>
  <c r="H134" i="110" l="1"/>
  <c r="H138" i="110" s="1"/>
  <c r="G121" i="110"/>
  <c r="G122" i="110"/>
  <c r="G119" i="110"/>
  <c r="G124" i="110"/>
  <c r="G118" i="110"/>
  <c r="H134" i="109"/>
  <c r="H138" i="109" s="1"/>
  <c r="G118" i="109"/>
  <c r="G122" i="109"/>
  <c r="G121" i="109"/>
  <c r="G119" i="109"/>
  <c r="G124" i="109"/>
  <c r="H134" i="108"/>
  <c r="H138" i="108" s="1"/>
  <c r="G122" i="108"/>
  <c r="G118" i="108"/>
  <c r="G119" i="108"/>
  <c r="G124" i="108"/>
  <c r="G121" i="108"/>
  <c r="H134" i="107"/>
  <c r="H138" i="107" s="1"/>
  <c r="G122" i="107"/>
  <c r="G121" i="107"/>
  <c r="G119" i="107"/>
  <c r="G124" i="107"/>
  <c r="G118" i="107"/>
  <c r="G126" i="110" l="1"/>
  <c r="H139" i="110" s="1"/>
  <c r="H140" i="110" s="1"/>
  <c r="H141" i="110" s="1"/>
  <c r="G126" i="109"/>
  <c r="H139" i="109" s="1"/>
  <c r="H140" i="109" s="1"/>
  <c r="H141" i="109" s="1"/>
  <c r="G126" i="108"/>
  <c r="H139" i="108" s="1"/>
  <c r="H140" i="108" s="1"/>
  <c r="H141" i="108" s="1"/>
  <c r="G126" i="107"/>
  <c r="H139" i="107" s="1"/>
  <c r="H140" i="107" s="1"/>
  <c r="H141" i="10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Eliezer Gentil de Souza</author>
    <author>ELIEZER GENTIL DE SOUZA</author>
  </authors>
  <commentList>
    <comment ref="I54" authorId="0" shapeId="0" xr:uid="{1143C085-FB8B-449D-A4B9-9B97BAE8AD77}">
      <text>
        <r>
          <rPr>
            <b/>
            <sz val="9"/>
            <color indexed="81"/>
            <rFont val="Segoe UI"/>
            <family val="2"/>
          </rPr>
          <t xml:space="preserve">=(6*2*22)-(i22/100)*6
</t>
        </r>
      </text>
    </comment>
    <comment ref="H57" authorId="0" shapeId="0" xr:uid="{0885BE0E-34A5-4FD6-91E3-52385BD2DC6C}">
      <text>
        <r>
          <rPr>
            <b/>
            <sz val="9"/>
            <color indexed="81"/>
            <rFont val="Segoe UI"/>
            <family val="2"/>
          </rPr>
          <t>Como 2024 é um ano bissexto, tem 366 dias.
Vamos retirar 52 sábados e 52 domingos. Restam 262 dias.
Agora, vamos remover 7 feriados que não caem durante um fim de semana e obteremos 255 dias úteis em 2024 .
Aqui está a lista destes 7 feriados:
1. Confraternização Universal : segunda-feira, 1 janeiro, 2024
2. Terça-feira de Carnaval : terça-feira, 13 fevereiro, 2024
3. Sexta Feira Santa ou Paixão de Cristo : sexta-feira, 29 março, 2024
4. Dia do Trabalho : quarta-feira, 1 maio, 2024
5. Proclamação da República Brasileira : sexta-feira, 15 novembro, 2024
6. Dia Nacional de Zumbi e da Consciência Negra : quarta-feira, 20 novembro, 2024
7. Natal : quarta-feira, 25 dezembro, 2024
ENTÃO, 255 DIAS ÚTEIS DIVIDIDOS POR 12 MESES, TEREMOS UMA MÉDIA DE 21,25 DIAS ÚTEIS POR MÊS EM 2024</t>
        </r>
      </text>
    </comment>
    <comment ref="B78" authorId="0" shapeId="0" xr:uid="{32294620-77D4-44CE-8270-AFF602FCB974}">
      <text>
        <r>
          <rPr>
            <b/>
            <sz val="9"/>
            <color indexed="81"/>
            <rFont val="Segoe UI"/>
            <family val="2"/>
          </rPr>
          <t>De acordo com levantamento efetuado em diversos contratos, cerca de 5% do pessoal é demitido pelo
empregador</t>
        </r>
      </text>
    </comment>
    <comment ref="B79" authorId="0" shapeId="0" xr:uid="{003CA795-B874-4F55-982F-6DA552428E18}">
      <text>
        <r>
          <rPr>
            <b/>
            <sz val="9"/>
            <color indexed="81"/>
            <rFont val="Segoe UI"/>
            <family val="2"/>
          </rPr>
          <t xml:space="preserve">% FGTS sobre API = Índice que demonstra o custo estimado com a incidência do FGTS sobre o aviso prévio indenizado
API = custo mensal do aviso prévio indenizado, cotado na planilha (item “A” do Módulo 3)
0,08 = 8% (alíquota do FGTS)
</t>
        </r>
      </text>
    </comment>
    <comment ref="B80" authorId="0" shapeId="0" xr:uid="{42E646F8-ABC8-4AAA-A665-85E49C025B8E}">
      <text>
        <r>
          <rPr>
            <b/>
            <sz val="9"/>
            <color indexed="81"/>
            <rFont val="Segoe UI"/>
            <family val="2"/>
          </rPr>
          <t xml:space="preserve">% Multa e CS sobre FGTS = Índice que demonstra o custo estimado com a Multa do FGTS e contribuição social sobre o Aviso Prévio Indenizado
1= Remuneração mensal
2/12 = Estimativa de 13º e férias sobre a remuneração
(1/3*1/12) = Estimativa de 1/3 de férias
0,08 = Alíquota do FGTS
0,4 = Alíquota da Multa sobre o saldo do FGTS
0,9 = 90% dos funcionários remanescentes
</t>
        </r>
      </text>
    </comment>
    <comment ref="B81" authorId="0" shapeId="0" xr:uid="{CC01F231-8328-4A54-8211-F535B15EF958}">
      <text>
        <r>
          <rPr>
            <b/>
            <sz val="9"/>
            <color indexed="81"/>
            <rFont val="Segoe UI"/>
            <family val="2"/>
          </rPr>
          <t xml:space="preserve">% APT = Índice a ser aplicado sobre o total do Módulo 1 para estimativa mensal do custo com aviso prévio trabalhado
(7/30) = proporção de dias de aviso prévio a que o empregado tem direito de se ausentar durante o mês
12 = número de meses no ano
PERC = percentual arbitrado de empregados que poderão ser demitidos sem a concessão de aviso prévio.
</t>
        </r>
      </text>
    </comment>
    <comment ref="B83" authorId="0" shapeId="0" xr:uid="{FF3EB919-334E-4B2B-9D34-63E70E4E161D}">
      <text>
        <r>
          <rPr>
            <b/>
            <sz val="9"/>
            <color indexed="81"/>
            <rFont val="Segoe UI"/>
            <family val="2"/>
          </rPr>
          <t xml:space="preserve">% Multa e CS sobre FGTS = Índice que demonstra o custo estimado com a Multa do FGTS e contribuição social sobre o Aviso Prévio Trabalhado
1= Remuneração mensal
APT = Aviso Prévio Trabalhado disposto no item “D” do Módulo 3
0,08 = Alíquota do FGTS
0,4 = Alíquota da Multa sobre o saldo do FGTS
</t>
        </r>
      </text>
    </comment>
    <comment ref="B91" authorId="0" shapeId="0" xr:uid="{BD797CDF-A6BE-48CC-8DF6-4E939257B88C}">
      <text>
        <r>
          <rPr>
            <b/>
            <sz val="9"/>
            <color indexed="81"/>
            <rFont val="Segoe UI"/>
            <family val="2"/>
          </rPr>
          <t xml:space="preserve">Considerando uma estimativa de 5 dias de licença por ano, a estimativa do percentual dessa rubrica a ser aplicado sobre a remuneração mensal do titular pode ser obtida pelo cálculo abaixo:
% Ausência por Doença = (5 ÷ 30 ÷ 12) × 100 ∴ % Ausência por Doença ≅ 1,39%
</t>
        </r>
      </text>
    </comment>
    <comment ref="B92" authorId="0" shapeId="0" xr:uid="{8AF0C289-CD81-4461-BD26-4CFD6C036088}">
      <text>
        <r>
          <rPr>
            <b/>
            <sz val="9"/>
            <color indexed="81"/>
            <rFont val="Segoe UI"/>
            <family val="2"/>
          </rPr>
          <t xml:space="preserve">Considerando uma estimativa de 1,5% dos empregados usufruindo 5 (cinco) dias de licença por ano (IBGE), a estimativa do percentual dessa rubrica a ser aplicada sobre a remuneração mensal do titular pode ser obtida pelo cálculo abaixo:
% LP = (5 ÷ 30 ÷ 12) × 0,015 × 100 ∴ % LP ≅ 0,02%
</t>
        </r>
      </text>
    </comment>
    <comment ref="B93" authorId="0" shapeId="0" xr:uid="{F0158826-05BA-4737-ACAC-0735D9E31B21}">
      <text>
        <r>
          <rPr>
            <b/>
            <sz val="9"/>
            <color indexed="81"/>
            <rFont val="Segoe UI"/>
            <family val="2"/>
          </rPr>
          <t xml:space="preserve">Todo trabalhador/segurado da Previdência Social tem direito a um benefício previdenciário, em caso de moléstia que o afaste do trabalho por mais de 16 dias, em virtude de acidentes no exercício da atividade profissional, ou doenças adquiridas ou desencadeadas pelo exercício do trabalho ou das condições em que este é realizado e com ele se relacione diretamente.
O benefício é o mesmo auxílio devido em caso de doença. Até o 15 dia, a remuneração é paga normalmente pela empresa. Do 16º dia em diante, o trabalhador recebe o benefício previdenciário.
Na ocorrência do sinistro, o contratado terá o custo de colocação de um substituto no lugar daquele prestador de serviço afastado. Essa despesa é calculada por estimativa. Preveem-se quantos dias, no período de um ano, esse evento poderá ocorrer, calcula-se o valor correspondente, com base na remuneração do empregado.
O contratado, em sua proposta, é quem dará a informação que retrata a sua realidade, que deverá ser observada durante toda a execução do contrato.
Considerando uma estimativa de 1,78% dos empregados usufruindo 30 (trinta) dias de licença por ano, a estimativa do percentual dessa rubrica a ser aplicada sobre a remuneração mensal do titular pode ser obtida pelo cálculo abaixo:
% LP = (1 ÷ 12) × 0,0178 × 100 ∴ % LP ≅ 0,15%. O resultado é para 30 dias de afastamento. Só que a empresa arca somente com os primeiros 15 dias. Então, divide-se o resultado (0,1477) por 2. Ou seja: ≅ 0,07%.
Onde:
%LP= Índice que demonstra o custo estimado com a substituição na cobertura de ausências por acidente de trabalho. Esse índice deverá ser aplicado sobre a remuneração mensal (Módulo 1).
(1 ÷ 12) = Estimativa de 1 (uma) licença de 30 (trinta) dias por ano.
0,0178=Estimativa de empregados usufruindo a licença.
</t>
        </r>
      </text>
    </comment>
    <comment ref="B94" authorId="0" shapeId="0" xr:uid="{330471B0-0595-4441-ABB3-528DCC155136}">
      <text>
        <r>
          <rPr>
            <b/>
            <sz val="9"/>
            <color indexed="81"/>
            <rFont val="Segoe UI"/>
            <family val="2"/>
          </rPr>
          <t xml:space="preserve">A licença maternidade consiste em um direito constitucional garantido à mulher, especialmente à gestante.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próprio STJ. A remuneração do substituto, acrescida de todos os encargos, é justamente a remuneração da trabalhadora substituída no período (vide Módulo 1 e Submódulo 2.2).
Portanto o custo do efetivo (CEF) é apurado a partir da fórmula abaixo a ser aplicada sobre a remuneração mensal do titular (Módulo 1):
=(1/12+(1/3*1/12))*100 = 11,11%
Onde:
% CEF= Índice que demonstra o custo efetivo de afastamento maternidade
1/12 = provisão de férias
(1/3 * 1/12) = provisão mensal de 1/3 de férias
De posse do custo efetivo, deve-se estimar o custo a ser aportado mensalmente na Planilha Analítica. Isso é realizado com a seguinte fórmula:
% CEST = %CEF × Nº de Ocorrências × Rateio do Custo durante um ano
Onde:
% CEST= Índice que demonstra o CUSTO ESTIMADO de afastamento maternidade a ser aportado na Planilha Analítica. Esse índice deverá ser aplicado sobre a remuneração mensal (Módulo 1).
% CEF= Índice que demonstra o CUSTO EFETIVO de afastamento maternidade
Nº de Ocorrências= Número estimado de ocorrências
Número Estimado de Ocorrências: Conforme Anuário Estatístico da RAIS, elaborado pelo Ministério do Trabalho, as mulheres representaram cerca de 24% do total de empregos no Distrito Federal em 2018 (477.974 do total de 1.193.098). Já o Anuário Estatístico da Previdência Social dispõe que foi concedida a quantidade de 105.457 salários-maternidade no âmbito do Distrito Federal em 2018. Essa quantidade representa cerca de 22% do total de mulheres empregadas no Distrito Federal no mesmo período. Portanto, a estimativa de uma determinada empregada usurfruir 6 (seis) meses de licença a cada ano de execução contratual é de
0,24 × 0,22 × 100 ≅ 5,28% de empregadas afastadas
Rateio do Custo durante Vigência Contratual: Divisão proporcional do custo de 6 (seis) meses de licença por ano (base do nº de ocorrências):
(6 meses de licença) ÷ (12 meses) × 100 = 50%
Com base nos dados acima, o custo estimado com licença maternidade (CEST) será assim obtido:
% CEST = 11,11% × 5,28% × 50% ∴ % CEST ≅ 0,29%
</t>
        </r>
      </text>
    </comment>
    <comment ref="B95" authorId="0" shapeId="0" xr:uid="{C31A40A3-7460-49ED-BD3A-3B9B18DAFFCE}">
      <text>
        <r>
          <rPr>
            <b/>
            <sz val="9"/>
            <color indexed="81"/>
            <rFont val="Segoe UI"/>
            <family val="2"/>
          </rPr>
          <t xml:space="preserve">Considera-se, no modelo, uma estimativa de que cada empregado usufrua 1 (um) dia de licença (ex. doação de sangue, retirar título de eleitor, falecimento de cônjuge etc.) por ano (IBGE). Portanto o percentual dessa rubrica a ser aplicada sobre a remuneração mensal do titular pode ser obtido pelo cálculo abaixo:
% AL = (1 ÷ 30 ÷ 12) × 100 ∴ % AL ≅ 0,28%
Onde:
%AL = Índice que demonstra o custo estimado com a substituição na cobertura de ausência legal. Esse índice
deverá ser aplicado sobre a remuneração mensal (Módulo 1).
(1 ÷30 ÷12) = Estimativa de 1 (um) dia de licença por ano
</t>
        </r>
      </text>
    </comment>
    <comment ref="G125" authorId="1" shapeId="0" xr:uid="{1FA87DAC-72C3-4084-B8E6-9C1217CBC994}">
      <text>
        <r>
          <rPr>
            <b/>
            <sz val="9"/>
            <color indexed="81"/>
            <rFont val="Segoe UI"/>
            <family val="2"/>
          </rPr>
          <t>MODULOS DE 01 A 05</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Eliezer Gentil de Souza</author>
    <author>ELIEZER GENTIL DE SOUZA</author>
  </authors>
  <commentList>
    <comment ref="I54" authorId="0" shapeId="0" xr:uid="{9F0CE7B5-DDC7-4620-A00D-772DDEDCE3C6}">
      <text>
        <r>
          <rPr>
            <b/>
            <sz val="9"/>
            <color indexed="81"/>
            <rFont val="Segoe UI"/>
            <family val="2"/>
          </rPr>
          <t xml:space="preserve">=(0*2*22)-(i22/100)*6
</t>
        </r>
      </text>
    </comment>
    <comment ref="H57" authorId="0" shapeId="0" xr:uid="{75CBFB54-4DB9-4B68-B929-B7089C073F75}">
      <text>
        <r>
          <rPr>
            <b/>
            <sz val="9"/>
            <color indexed="81"/>
            <rFont val="Segoe UI"/>
            <family val="2"/>
          </rPr>
          <t>Como 2024 é um ano bissexto, tem 366 dias.
Vamos retirar 52 sábados e 52 domingos. Restam 262 dias.
Agora, vamos remover 7 feriados que não caem durante um fim de semana e obteremos 255 dias úteis em 2024 .
Aqui está a lista destes 7 feriados:
1. Confraternização Universal : segunda-feira, 1 janeiro, 2024
2. Terça-feira de Carnaval : terça-feira, 13 fevereiro, 2024
3. Sexta Feira Santa ou Paixão de Cristo : sexta-feira, 29 março, 2024
4. Dia do Trabalho : quarta-feira, 1 maio, 2024
5. Proclamação da República Brasileira : sexta-feira, 15 novembro, 2024
6. Dia Nacional de Zumbi e da Consciência Negra : quarta-feira, 20 novembro, 2024
7. Natal : quarta-feira, 25 dezembro, 2024
ENTÃO, 255 DIAS ÚTEIS DIVIDIDOS POR 12 MESES, TEREMOS UMA MÉDIA DE 21,25 DIAS ÚTEIS POR MÊS EM 2024</t>
        </r>
      </text>
    </comment>
    <comment ref="B78" authorId="0" shapeId="0" xr:uid="{7E5C4D79-91CD-4F5E-8F1D-7FB066CA1D14}">
      <text>
        <r>
          <rPr>
            <b/>
            <sz val="9"/>
            <color indexed="81"/>
            <rFont val="Segoe UI"/>
            <family val="2"/>
          </rPr>
          <t>De acordo com levantamento efetuado em diversos contratos, cerca de 5% do pessoal é demitido pelo
empregador</t>
        </r>
      </text>
    </comment>
    <comment ref="B79" authorId="0" shapeId="0" xr:uid="{A5BB4DEF-1B86-4DA3-9F2C-4CE6D908B418}">
      <text>
        <r>
          <rPr>
            <b/>
            <sz val="9"/>
            <color indexed="81"/>
            <rFont val="Segoe UI"/>
            <family val="2"/>
          </rPr>
          <t xml:space="preserve">% FGTS sobre API = Índice que demonstra o custo estimado com a incidência do FGTS sobre o aviso prévio indenizado
API = custo mensal do aviso prévio indenizado, cotado na planilha (item “A” do Módulo 3)
0,08 = 8% (alíquota do FGTS)
</t>
        </r>
      </text>
    </comment>
    <comment ref="B80" authorId="0" shapeId="0" xr:uid="{387B2418-1F63-49F8-9CC0-C2381EFC18AD}">
      <text>
        <r>
          <rPr>
            <b/>
            <sz val="9"/>
            <color indexed="81"/>
            <rFont val="Segoe UI"/>
            <family val="2"/>
          </rPr>
          <t xml:space="preserve">% Multa e CS sobre FGTS = Índice que demonstra o custo estimado com a Multa do FGTS e contribuição social sobre o Aviso Prévio Indenizado
1= Remuneração mensal
2/12 = Estimativa de 13º e férias sobre a remuneração
(1/3*1/12) = Estimativa de 1/3 de férias
0,08 = Alíquota do FGTS
0,4 = Alíquota da Multa sobre o saldo do FGTS
0,9 = 90% dos funcionários remanescentes
</t>
        </r>
      </text>
    </comment>
    <comment ref="B81" authorId="0" shapeId="0" xr:uid="{CB23603E-9A7B-4078-84CD-9E58E19A90B0}">
      <text>
        <r>
          <rPr>
            <b/>
            <sz val="9"/>
            <color indexed="81"/>
            <rFont val="Segoe UI"/>
            <family val="2"/>
          </rPr>
          <t xml:space="preserve">% APT = Índice a ser aplicado sobre o total do Módulo 1 para estimativa mensal do custo com aviso prévio trabalhado
(7/30) = proporção de dias de aviso prévio a que o empregado tem direito de se ausentar durante o mês
12 = número de meses no ano
PERC = percentual arbitrado de empregados que poderão ser demitidos sem a concessão de aviso prévio.
</t>
        </r>
      </text>
    </comment>
    <comment ref="B83" authorId="0" shapeId="0" xr:uid="{4638E929-238C-45CF-9753-21B4AEBCE4F2}">
      <text>
        <r>
          <rPr>
            <b/>
            <sz val="9"/>
            <color indexed="81"/>
            <rFont val="Segoe UI"/>
            <family val="2"/>
          </rPr>
          <t xml:space="preserve">% Multa e CS sobre FGTS = Índice que demonstra o custo estimado com a Multa do FGTS e contribuição social sobre o Aviso Prévio Trabalhado
1= Remuneração mensal
APT = Aviso Prévio Trabalhado disposto no item “D” do Módulo 3
0,08 = Alíquota do FGTS
0,4 = Alíquota da Multa sobre o saldo do FGTS
</t>
        </r>
      </text>
    </comment>
    <comment ref="B91" authorId="0" shapeId="0" xr:uid="{F178F7D8-F511-4D17-8475-60FFA2A2BE92}">
      <text>
        <r>
          <rPr>
            <b/>
            <sz val="9"/>
            <color indexed="81"/>
            <rFont val="Segoe UI"/>
            <family val="2"/>
          </rPr>
          <t xml:space="preserve">Considerando uma estimativa de 5 dias de licença por ano, a estimativa do percentual dessa rubrica a ser aplicado sobre a remuneração mensal do titular pode ser obtida pelo cálculo abaixo:
% Ausência por Doença = (5 ÷ 30 ÷ 12) × 100 ∴ % Ausência por Doença ≅ 1,39%
</t>
        </r>
      </text>
    </comment>
    <comment ref="B92" authorId="0" shapeId="0" xr:uid="{2EAB58E5-8585-4956-B8AF-DCB3B18B40A4}">
      <text>
        <r>
          <rPr>
            <b/>
            <sz val="9"/>
            <color indexed="81"/>
            <rFont val="Segoe UI"/>
            <family val="2"/>
          </rPr>
          <t xml:space="preserve">Considerando uma estimativa de 1,5% dos empregados usufruindo 5 (cinco) dias de licença por ano (IBGE), a estimativa do percentual dessa rubrica a ser aplicada sobre a remuneração mensal do titular pode ser obtida pelo cálculo abaixo:
% LP = (5 ÷ 30 ÷ 12) × 0,015 × 100 ∴ % LP ≅ 0,02%
</t>
        </r>
      </text>
    </comment>
    <comment ref="B93" authorId="0" shapeId="0" xr:uid="{0F3C7F6C-D43A-4C11-84EE-A1E4A1DF06CE}">
      <text>
        <r>
          <rPr>
            <b/>
            <sz val="9"/>
            <color indexed="81"/>
            <rFont val="Segoe UI"/>
            <family val="2"/>
          </rPr>
          <t xml:space="preserve">Todo trabalhador/segurado da Previdência Social tem direito a um benefício previdenciário, em caso de moléstia que o afaste do trabalho por mais de 16 dias, em virtude de acidentes no exercício da atividade profissional, ou doenças adquiridas ou desencadeadas pelo exercício do trabalho ou das condições em que este é realizado e com ele se relacione diretamente.
O benefício é o mesmo auxílio devido em caso de doença. Até o 15 dia, a remuneração é paga normalmente pela empresa. Do 16º dia em diante, o trabalhador recebe o benefício previdenciário.
Na ocorrência do sinistro, o contratado terá o custo de colocação de um substituto no lugar daquele prestador de serviço afastado. Essa despesa é calculada por estimativa. Preveem-se quantos dias, no período de um ano, esse evento poderá ocorrer, calcula-se o valor correspondente, com base na remuneração do empregado.
O contratado, em sua proposta, é quem dará a informação que retrata a sua realidade, que deverá ser observada durante toda a execução do contrato.
Considerando uma estimativa de 1,78% dos empregados usufruindo 30 (trinta) dias de licença por ano, a estimativa do percentual dessa rubrica a ser aplicada sobre a remuneração mensal do titular pode ser obtida pelo cálculo abaixo:
% LP = (1 ÷ 12) × 0,0178 × 100 ∴ % LP ≅ 0,15%. O resultado é para 30 dias de afastamento. Só que a empresa arca somente com os primeiros 15 dias. Então, divide-se o resultado (0,1477) por 2. Ou seja: ≅ 0,07%.
Onde:
%LP= Índice que demonstra o custo estimado com a substituição na cobertura de ausências por acidente de trabalho. Esse índice deverá ser aplicado sobre a remuneração mensal (Módulo 1).
(1 ÷ 12) = Estimativa de 1 (uma) licença de 30 (trinta) dias por ano.
0,0178=Estimativa de empregados usufruindo a licença.
</t>
        </r>
      </text>
    </comment>
    <comment ref="B94" authorId="0" shapeId="0" xr:uid="{8EA42E3B-D5BC-4B8C-87CA-D06761544215}">
      <text>
        <r>
          <rPr>
            <b/>
            <sz val="9"/>
            <color indexed="81"/>
            <rFont val="Segoe UI"/>
            <family val="2"/>
          </rPr>
          <t xml:space="preserve">A licença maternidade consiste em um direito constitucional garantido à mulher, especialmente à gestante.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próprio STJ. A remuneração do substituto, acrescida de todos os encargos, é justamente a remuneração da trabalhadora substituída no período (vide Módulo 1 e Submódulo 2.2).
Portanto o custo do efetivo (CEF) é apurado a partir da fórmula abaixo a ser aplicada sobre a remuneração mensal do titular (Módulo 1):
=(1/12+(1/3*1/12))*100 = 11,11%
Onde:
% CEF= Índice que demonstra o custo efetivo de afastamento maternidade
1/12 = provisão de férias
(1/3 * 1/12) = provisão mensal de 1/3 de férias
De posse do custo efetivo, deve-se estimar o custo a ser aportado mensalmente na Planilha Analítica. Isso é realizado com a seguinte fórmula:
% CEST = %CEF × Nº de Ocorrências × Rateio do Custo durante um ano
Onde:
% CEST= Índice que demonstra o CUSTO ESTIMADO de afastamento maternidade a ser aportado na Planilha Analítica. Esse índice deverá ser aplicado sobre a remuneração mensal (Módulo 1).
% CEF= Índice que demonstra o CUSTO EFETIVO de afastamento maternidade
Nº de Ocorrências= Número estimado de ocorrências
Número Estimado de Ocorrências: Conforme Anuário Estatístico da RAIS, elaborado pelo Ministério do Trabalho, as mulheres representaram cerca de 24% do total de empregos no Distrito Federal em 2018 (477.974 do total de 1.193.098). Já o Anuário Estatístico da Previdência Social dispõe que foi concedida a quantidade de 105.457 salários-maternidade no âmbito do Distrito Federal em 2018. Essa quantidade representa cerca de 22% do total de mulheres empregadas no Distrito Federal no mesmo período. Portanto, a estimativa de uma determinada empregada usurfruir 6 (seis) meses de licença a cada ano de execução contratual é de
0,24 × 0,22 × 100 ≅ 5,28% de empregadas afastadas
Rateio do Custo durante Vigência Contratual: Divisão proporcional do custo de 6 (seis) meses de licença por ano (base do nº de ocorrências):
(6 meses de licença) ÷ (12 meses) × 100 = 50%
Com base nos dados acima, o custo estimado com licença maternidade (CEST) será assim obtido:
% CEST = 11,11% × 5,28% × 50% ∴ % CEST ≅ 0,29%
</t>
        </r>
      </text>
    </comment>
    <comment ref="B95" authorId="0" shapeId="0" xr:uid="{F48ED0D1-2BD6-4418-875C-583F907BBD87}">
      <text>
        <r>
          <rPr>
            <b/>
            <sz val="9"/>
            <color indexed="81"/>
            <rFont val="Segoe UI"/>
            <family val="2"/>
          </rPr>
          <t xml:space="preserve">Considera-se, no modelo, uma estimativa de que cada empregado usufrua 1 (um) dia de licença (ex. doação de sangue, retirar título de eleitor, falecimento de cônjuge etc.) por ano (IBGE). Portanto o percentual dessa rubrica a ser aplicada sobre a remuneração mensal do titular pode ser obtido pelo cálculo abaixo:
% AL = (1 ÷ 30 ÷ 12) × 100 ∴ % AL ≅ 0,28%
Onde:
%AL = Índice que demonstra o custo estimado com a substituição na cobertura de ausência legal. Esse índice
deverá ser aplicado sobre a remuneração mensal (Módulo 1).
(1 ÷30 ÷12) = Estimativa de 1 (um) dia de licença por ano
</t>
        </r>
      </text>
    </comment>
    <comment ref="G125" authorId="1" shapeId="0" xr:uid="{E4842CB2-D2D4-4C8A-9703-40099042DEFB}">
      <text>
        <r>
          <rPr>
            <b/>
            <sz val="9"/>
            <color indexed="81"/>
            <rFont val="Segoe UI"/>
            <family val="2"/>
          </rPr>
          <t>MODULOS DE 01 A 05</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Eliezer Gentil de Souza</author>
    <author>ELIEZER GENTIL DE SOUZA</author>
  </authors>
  <commentList>
    <comment ref="I54" authorId="0" shapeId="0" xr:uid="{C4C17509-56EB-4D43-A569-B0029DA700D4}">
      <text>
        <r>
          <rPr>
            <b/>
            <sz val="9"/>
            <color indexed="81"/>
            <rFont val="Segoe UI"/>
            <family val="2"/>
          </rPr>
          <t xml:space="preserve">=(5*2*22)-(i22/100)*6
</t>
        </r>
      </text>
    </comment>
    <comment ref="H57" authorId="0" shapeId="0" xr:uid="{B6813832-4C68-431F-A117-ACECB7E3C114}">
      <text>
        <r>
          <rPr>
            <b/>
            <sz val="9"/>
            <color indexed="81"/>
            <rFont val="Segoe UI"/>
            <family val="2"/>
          </rPr>
          <t>Como 2024 é um ano bissexto, tem 366 dias.
Vamos retirar 52 sábados e 52 domingos. Restam 262 dias.
Agora, vamos remover 7 feriados que não caem durante um fim de semana e obteremos 255 dias úteis em 2024 .
Aqui está a lista destes 7 feriados:
1. Confraternização Universal : segunda-feira, 1 janeiro, 2024
2. Terça-feira de Carnaval : terça-feira, 13 fevereiro, 2024
3. Sexta Feira Santa ou Paixão de Cristo : sexta-feira, 29 março, 2024
4. Dia do Trabalho : quarta-feira, 1 maio, 2024
5. Proclamação da República Brasileira : sexta-feira, 15 novembro, 2024
6. Dia Nacional de Zumbi e da Consciência Negra : quarta-feira, 20 novembro, 2024
7. Natal : quarta-feira, 25 dezembro, 2024
ENTÃO, 255 DIAS ÚTEIS DIVIDIDOS POR 12 MESES, TEREMOS UMA MÉDIA DE 21,25 DIAS ÚTEIS POR MÊS EM 2024</t>
        </r>
      </text>
    </comment>
    <comment ref="B78" authorId="0" shapeId="0" xr:uid="{46F470C8-A8FE-470E-B388-C9D10DB8EF94}">
      <text>
        <r>
          <rPr>
            <b/>
            <sz val="9"/>
            <color indexed="81"/>
            <rFont val="Segoe UI"/>
            <family val="2"/>
          </rPr>
          <t>De acordo com levantamento efetuado em diversos contratos, cerca de 5% do pessoal é demitido pelo
empregador</t>
        </r>
      </text>
    </comment>
    <comment ref="B79" authorId="0" shapeId="0" xr:uid="{882886DC-D83D-4EFD-863E-D79E06B44302}">
      <text>
        <r>
          <rPr>
            <b/>
            <sz val="9"/>
            <color indexed="81"/>
            <rFont val="Segoe UI"/>
            <family val="2"/>
          </rPr>
          <t xml:space="preserve">% FGTS sobre API = Índice que demonstra o custo estimado com a incidência do FGTS sobre o aviso prévio indenizado
API = custo mensal do aviso prévio indenizado, cotado na planilha (item “A” do Módulo 3)
0,08 = 8% (alíquota do FGTS)
</t>
        </r>
      </text>
    </comment>
    <comment ref="B80" authorId="0" shapeId="0" xr:uid="{C77248C4-1AC1-4CD5-8353-062772878FED}">
      <text>
        <r>
          <rPr>
            <b/>
            <sz val="9"/>
            <color indexed="81"/>
            <rFont val="Segoe UI"/>
            <family val="2"/>
          </rPr>
          <t xml:space="preserve">% Multa e CS sobre FGTS = Índice que demonstra o custo estimado com a Multa do FGTS e contribuição social sobre o Aviso Prévio Indenizado
1= Remuneração mensal
2/12 = Estimativa de 13º e férias sobre a remuneração
(1/3*1/12) = Estimativa de 1/3 de férias
0,08 = Alíquota do FGTS
0,4 = Alíquota da Multa sobre o saldo do FGTS
0,9 = 90% dos funcionários remanescentes
</t>
        </r>
      </text>
    </comment>
    <comment ref="B81" authorId="0" shapeId="0" xr:uid="{99FFA18F-DFF0-422C-8CD0-631EA6244EC9}">
      <text>
        <r>
          <rPr>
            <b/>
            <sz val="9"/>
            <color indexed="81"/>
            <rFont val="Segoe UI"/>
            <family val="2"/>
          </rPr>
          <t xml:space="preserve">% APT = Índice a ser aplicado sobre o total do Módulo 1 para estimativa mensal do custo com aviso prévio trabalhado
(7/30) = proporção de dias de aviso prévio a que o empregado tem direito de se ausentar durante o mês
12 = número de meses no ano
PERC = percentual arbitrado de empregados que poderão ser demitidos sem a concessão de aviso prévio.
</t>
        </r>
      </text>
    </comment>
    <comment ref="B83" authorId="0" shapeId="0" xr:uid="{5D47A1BD-F292-44BD-AD65-79181AEEAE2A}">
      <text>
        <r>
          <rPr>
            <b/>
            <sz val="9"/>
            <color indexed="81"/>
            <rFont val="Segoe UI"/>
            <family val="2"/>
          </rPr>
          <t xml:space="preserve">% Multa e CS sobre FGTS = Índice que demonstra o custo estimado com a Multa do FGTS e contribuição social sobre o Aviso Prévio Trabalhado
1= Remuneração mensal
APT = Aviso Prévio Trabalhado disposto no item “D” do Módulo 3
0,08 = Alíquota do FGTS
0,4 = Alíquota da Multa sobre o saldo do FGTS
</t>
        </r>
      </text>
    </comment>
    <comment ref="B91" authorId="0" shapeId="0" xr:uid="{CFB00A05-9CBE-4DA3-8323-D1CDBDD9AC15}">
      <text>
        <r>
          <rPr>
            <b/>
            <sz val="9"/>
            <color indexed="81"/>
            <rFont val="Segoe UI"/>
            <family val="2"/>
          </rPr>
          <t xml:space="preserve">Considerando uma estimativa de 5 dias de licença por ano, a estimativa do percentual dessa rubrica a ser aplicado sobre a remuneração mensal do titular pode ser obtida pelo cálculo abaixo:
% Ausência por Doença = (5 ÷ 30 ÷ 12) × 100 ∴ % Ausência por Doença ≅ 1,39%
</t>
        </r>
      </text>
    </comment>
    <comment ref="B92" authorId="0" shapeId="0" xr:uid="{95F69B5C-5076-4F4F-AFAC-909C78DBCE2B}">
      <text>
        <r>
          <rPr>
            <b/>
            <sz val="9"/>
            <color indexed="81"/>
            <rFont val="Segoe UI"/>
            <family val="2"/>
          </rPr>
          <t xml:space="preserve">Considerando uma estimativa de 1,5% dos empregados usufruindo 5 (cinco) dias de licença por ano (IBGE), a estimativa do percentual dessa rubrica a ser aplicada sobre a remuneração mensal do titular pode ser obtida pelo cálculo abaixo:
% LP = (5 ÷ 30 ÷ 12) × 0,015 × 100 ∴ % LP ≅ 0,02%
</t>
        </r>
      </text>
    </comment>
    <comment ref="B93" authorId="0" shapeId="0" xr:uid="{6A4EB4D6-369D-4FC8-B150-9A9C9C53FA0E}">
      <text>
        <r>
          <rPr>
            <b/>
            <sz val="9"/>
            <color indexed="81"/>
            <rFont val="Segoe UI"/>
            <family val="2"/>
          </rPr>
          <t xml:space="preserve">Todo trabalhador/segurado da Previdência Social tem direito a um benefício previdenciário, em caso de moléstia que o afaste do trabalho por mais de 16 dias, em virtude de acidentes no exercício da atividade profissional, ou doenças adquiridas ou desencadeadas pelo exercício do trabalho ou das condições em que este é realizado e com ele se relacione diretamente.
O benefício é o mesmo auxílio devido em caso de doença. Até o 15 dia, a remuneração é paga normalmente pela empresa. Do 16º dia em diante, o trabalhador recebe o benefício previdenciário.
Na ocorrência do sinistro, o contratado terá o custo de colocação de um substituto no lugar daquele prestador de serviço afastado. Essa despesa é calculada por estimativa. Preveem-se quantos dias, no período de um ano, esse evento poderá ocorrer, calcula-se o valor correspondente, com base na remuneração do empregado.
O contratado, em sua proposta, é quem dará a informação que retrata a sua realidade, que deverá ser observada durante toda a execução do contrato.
Considerando uma estimativa de 1,78% dos empregados usufruindo 30 (trinta) dias de licença por ano, a estimativa do percentual dessa rubrica a ser aplicada sobre a remuneração mensal do titular pode ser obtida pelo cálculo abaixo:
% LP = (1 ÷ 12) × 0,0178 × 100 ∴ % LP ≅ 0,15%. O resultado é para 30 dias de afastamento. Só que a empresa arca somente com os primeiros 15 dias. Então, divide-se o resultado (0,1477) por 2. Ou seja: ≅ 0,07%.
Onde:
%LP= Índice que demonstra o custo estimado com a substituição na cobertura de ausências por acidente de trabalho. Esse índice deverá ser aplicado sobre a remuneração mensal (Módulo 1).
(1 ÷ 12) = Estimativa de 1 (uma) licença de 30 (trinta) dias por ano.
0,0178=Estimativa de empregados usufruindo a licença.
</t>
        </r>
      </text>
    </comment>
    <comment ref="B94" authorId="0" shapeId="0" xr:uid="{F140484B-8317-4289-BE7B-A816A27A190F}">
      <text>
        <r>
          <rPr>
            <b/>
            <sz val="9"/>
            <color indexed="81"/>
            <rFont val="Segoe UI"/>
            <family val="2"/>
          </rPr>
          <t xml:space="preserve">A licença maternidade consiste em um direito constitucional garantido à mulher, especialmente à gestante.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próprio STJ. A remuneração do substituto, acrescida de todos os encargos, é justamente a remuneração da trabalhadora substituída no período (vide Módulo 1 e Submódulo 2.2).
Portanto o custo do efetivo (CEF) é apurado a partir da fórmula abaixo a ser aplicada sobre a remuneração mensal do titular (Módulo 1):
=(1/12+(1/3*1/12))*100 = 11,11%
Onde:
% CEF= Índice que demonstra o custo efetivo de afastamento maternidade
1/12 = provisão de férias
(1/3 * 1/12) = provisão mensal de 1/3 de férias
De posse do custo efetivo, deve-se estimar o custo a ser aportado mensalmente na Planilha Analítica. Isso é realizado com a seguinte fórmula:
% CEST = %CEF × Nº de Ocorrências × Rateio do Custo durante um ano
Onde:
% CEST= Índice que demonstra o CUSTO ESTIMADO de afastamento maternidade a ser aportado na Planilha Analítica. Esse índice deverá ser aplicado sobre a remuneração mensal (Módulo 1).
% CEF= Índice que demonstra o CUSTO EFETIVO de afastamento maternidade
Nº de Ocorrências= Número estimado de ocorrências
Número Estimado de Ocorrências: Conforme Anuário Estatístico da RAIS, elaborado pelo Ministério do Trabalho, as mulheres representaram cerca de 24% do total de empregos no Distrito Federal em 2018 (477.974 do total de 1.193.098). Já o Anuário Estatístico da Previdência Social dispõe que foi concedida a quantidade de 105.457 salários-maternidade no âmbito do Distrito Federal em 2018. Essa quantidade representa cerca de 22% do total de mulheres empregadas no Distrito Federal no mesmo período. Portanto, a estimativa de uma determinada empregada usurfruir 6 (seis) meses de licença a cada ano de execução contratual é de
0,24 × 0,22 × 100 ≅ 5,28% de empregadas afastadas
Rateio do Custo durante Vigência Contratual: Divisão proporcional do custo de 6 (seis) meses de licença por ano (base do nº de ocorrências):
(6 meses de licença) ÷ (12 meses) × 100 = 50%
Com base nos dados acima, o custo estimado com licença maternidade (CEST) será assim obtido:
% CEST = 11,11% × 5,28% × 50% ∴ % CEST ≅ 0,29%
</t>
        </r>
      </text>
    </comment>
    <comment ref="B95" authorId="0" shapeId="0" xr:uid="{65417BE1-D602-4834-80B3-4039B44794C6}">
      <text>
        <r>
          <rPr>
            <b/>
            <sz val="9"/>
            <color indexed="81"/>
            <rFont val="Segoe UI"/>
            <family val="2"/>
          </rPr>
          <t xml:space="preserve">Considera-se, no modelo, uma estimativa de que cada empregado usufrua 1 (um) dia de licença (ex. doação de sangue, retirar título de eleitor, falecimento de cônjuge etc.) por ano (IBGE). Portanto o percentual dessa rubrica a ser aplicada sobre a remuneração mensal do titular pode ser obtido pelo cálculo abaixo:
% AL = (1 ÷ 30 ÷ 12) × 100 ∴ % AL ≅ 0,28%
Onde:
%AL = Índice que demonstra o custo estimado com a substituição na cobertura de ausência legal. Esse índice
deverá ser aplicado sobre a remuneração mensal (Módulo 1).
(1 ÷30 ÷12) = Estimativa de 1 (um) dia de licença por ano
</t>
        </r>
      </text>
    </comment>
    <comment ref="G125" authorId="1" shapeId="0" xr:uid="{02D86A9D-41FC-48C1-86ED-36FEF867B216}">
      <text>
        <r>
          <rPr>
            <b/>
            <sz val="9"/>
            <color indexed="81"/>
            <rFont val="Segoe UI"/>
            <family val="2"/>
          </rPr>
          <t>MODULOS DE 01 A 05</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Eliezer Gentil de Souza</author>
    <author>ELIEZER GENTIL DE SOUZA</author>
  </authors>
  <commentList>
    <comment ref="I54" authorId="0" shapeId="0" xr:uid="{9398D0CF-1871-44E6-8769-CC0C871DF896}">
      <text>
        <r>
          <rPr>
            <b/>
            <sz val="9"/>
            <color indexed="81"/>
            <rFont val="Segoe UI"/>
            <family val="2"/>
          </rPr>
          <t xml:space="preserve">=(6*2*22)-(i22/100)*6
</t>
        </r>
      </text>
    </comment>
    <comment ref="H57" authorId="0" shapeId="0" xr:uid="{5C565132-F582-45A3-9DEC-DB7AB48C37D7}">
      <text>
        <r>
          <rPr>
            <b/>
            <sz val="9"/>
            <color indexed="81"/>
            <rFont val="Segoe UI"/>
            <family val="2"/>
          </rPr>
          <t>Como 2024 é um ano bissexto, tem 366 dias.
Vamos retirar 52 sábados e 52 domingos. Restam 262 dias.
Agora, vamos remover 7 feriados que não caem durante um fim de semana e obteremos 255 dias úteis em 2024 .
Aqui está a lista destes 7 feriados:
1. Confraternização Universal : segunda-feira, 1 janeiro, 2024
2. Terça-feira de Carnaval : terça-feira, 13 fevereiro, 2024
3. Sexta Feira Santa ou Paixão de Cristo : sexta-feira, 29 março, 2024
4. Dia do Trabalho : quarta-feira, 1 maio, 2024
5. Proclamação da República Brasileira : sexta-feira, 15 novembro, 2024
6. Dia Nacional de Zumbi e da Consciência Negra : quarta-feira, 20 novembro, 2024
7. Natal : quarta-feira, 25 dezembro, 2024
ENTÃO, 255 DIAS ÚTEIS DIVIDIDOS POR 12 MESES, TEREMOS UMA MÉDIA DE 21,25 DIAS ÚTEIS POR MÊS EM 2024</t>
        </r>
      </text>
    </comment>
    <comment ref="B78" authorId="0" shapeId="0" xr:uid="{7726AD12-D16A-455D-8B86-8EB41FC86970}">
      <text>
        <r>
          <rPr>
            <b/>
            <sz val="9"/>
            <color indexed="81"/>
            <rFont val="Segoe UI"/>
            <family val="2"/>
          </rPr>
          <t>De acordo com levantamento efetuado em diversos contratos, cerca de 5% do pessoal é demitido pelo
empregador</t>
        </r>
      </text>
    </comment>
    <comment ref="B79" authorId="0" shapeId="0" xr:uid="{0C2EF482-6F7C-46BC-AEA1-524685779CF3}">
      <text>
        <r>
          <rPr>
            <b/>
            <sz val="9"/>
            <color indexed="81"/>
            <rFont val="Segoe UI"/>
            <family val="2"/>
          </rPr>
          <t xml:space="preserve">% FGTS sobre API = Índice que demonstra o custo estimado com a incidência do FGTS sobre o aviso prévio indenizado
API = custo mensal do aviso prévio indenizado, cotado na planilha (item “A” do Módulo 3)
0,08 = 8% (alíquota do FGTS)
</t>
        </r>
      </text>
    </comment>
    <comment ref="B80" authorId="0" shapeId="0" xr:uid="{60808BCA-83BF-48F8-91B2-F5CADAAAD373}">
      <text>
        <r>
          <rPr>
            <b/>
            <sz val="9"/>
            <color indexed="81"/>
            <rFont val="Segoe UI"/>
            <family val="2"/>
          </rPr>
          <t xml:space="preserve">% Multa e CS sobre FGTS = Índice que demonstra o custo estimado com a Multa do FGTS e contribuição social sobre o Aviso Prévio Indenizado
1= Remuneração mensal
2/12 = Estimativa de 13º e férias sobre a remuneração
(1/3*1/12) = Estimativa de 1/3 de férias
0,08 = Alíquota do FGTS
0,4 = Alíquota da Multa sobre o saldo do FGTS
0,9 = 90% dos funcionários remanescentes
</t>
        </r>
      </text>
    </comment>
    <comment ref="B81" authorId="0" shapeId="0" xr:uid="{415A95B1-434F-47D4-A0C6-D4A672A1D3D2}">
      <text>
        <r>
          <rPr>
            <b/>
            <sz val="9"/>
            <color indexed="81"/>
            <rFont val="Segoe UI"/>
            <family val="2"/>
          </rPr>
          <t xml:space="preserve">% APT = Índice a ser aplicado sobre o total do Módulo 1 para estimativa mensal do custo com aviso prévio trabalhado
(7/30) = proporção de dias de aviso prévio a que o empregado tem direito de se ausentar durante o mês
12 = número de meses no ano
PERC = percentual arbitrado de empregados que poderão ser demitidos sem a concessão de aviso prévio.
</t>
        </r>
      </text>
    </comment>
    <comment ref="B83" authorId="0" shapeId="0" xr:uid="{AEF6F14B-6F9A-413C-BCDC-F06102EED41F}">
      <text>
        <r>
          <rPr>
            <b/>
            <sz val="9"/>
            <color indexed="81"/>
            <rFont val="Segoe UI"/>
            <family val="2"/>
          </rPr>
          <t xml:space="preserve">% Multa e CS sobre FGTS = Índice que demonstra o custo estimado com a Multa do FGTS e contribuição social sobre o Aviso Prévio Trabalhado
1= Remuneração mensal
APT = Aviso Prévio Trabalhado disposto no item “D” do Módulo 3
0,08 = Alíquota do FGTS
0,4 = Alíquota da Multa sobre o saldo do FGTS
</t>
        </r>
      </text>
    </comment>
    <comment ref="B91" authorId="0" shapeId="0" xr:uid="{CBD15B8F-BB12-4AAF-A7D2-3F2CA05E3742}">
      <text>
        <r>
          <rPr>
            <b/>
            <sz val="9"/>
            <color indexed="81"/>
            <rFont val="Segoe UI"/>
            <family val="2"/>
          </rPr>
          <t xml:space="preserve">Considerando uma estimativa de 5 dias de licença por ano, a estimativa do percentual dessa rubrica a ser aplicado sobre a remuneração mensal do titular pode ser obtida pelo cálculo abaixo:
% Ausência por Doença = (5 ÷ 30 ÷ 12) × 100 ∴ % Ausência por Doença ≅ 1,39%
</t>
        </r>
      </text>
    </comment>
    <comment ref="B92" authorId="0" shapeId="0" xr:uid="{5E89D892-6E86-4890-B894-416E5F91BBCE}">
      <text>
        <r>
          <rPr>
            <b/>
            <sz val="9"/>
            <color indexed="81"/>
            <rFont val="Segoe UI"/>
            <family val="2"/>
          </rPr>
          <t xml:space="preserve">Considerando uma estimativa de 1,5% dos empregados usufruindo 5 (cinco) dias de licença por ano (IBGE), a estimativa do percentual dessa rubrica a ser aplicada sobre a remuneração mensal do titular pode ser obtida pelo cálculo abaixo:
% LP = (5 ÷ 30 ÷ 12) × 0,015 × 100 ∴ % LP ≅ 0,02%
</t>
        </r>
      </text>
    </comment>
    <comment ref="B93" authorId="0" shapeId="0" xr:uid="{63A9F769-23C2-47B4-B394-D9B954F936BE}">
      <text>
        <r>
          <rPr>
            <b/>
            <sz val="9"/>
            <color indexed="81"/>
            <rFont val="Segoe UI"/>
            <family val="2"/>
          </rPr>
          <t xml:space="preserve">Todo trabalhador/segurado da Previdência Social tem direito a um benefício previdenciário, em caso de moléstia que o afaste do trabalho por mais de 16 dias, em virtude de acidentes no exercício da atividade profissional, ou doenças adquiridas ou desencadeadas pelo exercício do trabalho ou das condições em que este é realizado e com ele se relacione diretamente.
O benefício é o mesmo auxílio devido em caso de doença. Até o 15 dia, a remuneração é paga normalmente pela empresa. Do 16º dia em diante, o trabalhador recebe o benefício previdenciário.
Na ocorrência do sinistro, o contratado terá o custo de colocação de um substituto no lugar daquele prestador de serviço afastado. Essa despesa é calculada por estimativa. Preveem-se quantos dias, no período de um ano, esse evento poderá ocorrer, calcula-se o valor correspondente, com base na remuneração do empregado.
O contratado, em sua proposta, é quem dará a informação que retrata a sua realidade, que deverá ser observada durante toda a execução do contrato.
Considerando uma estimativa de 1,78% dos empregados usufruindo 30 (trinta) dias de licença por ano, a estimativa do percentual dessa rubrica a ser aplicada sobre a remuneração mensal do titular pode ser obtida pelo cálculo abaixo:
% LP = (1 ÷ 12) × 0,0178 × 100 ∴ % LP ≅ 0,15%. O resultado é para 30 dias de afastamento. Só que a empresa arca somente com os primeiros 15 dias. Então, divide-se o resultado (0,1477) por 2. Ou seja: ≅ 0,07%.
Onde:
%LP= Índice que demonstra o custo estimado com a substituição na cobertura de ausências por acidente de trabalho. Esse índice deverá ser aplicado sobre a remuneração mensal (Módulo 1).
(1 ÷ 12) = Estimativa de 1 (uma) licença de 30 (trinta) dias por ano.
0,0178=Estimativa de empregados usufruindo a licença.
</t>
        </r>
      </text>
    </comment>
    <comment ref="B94" authorId="0" shapeId="0" xr:uid="{2F72E5EE-4904-4A92-A8A5-569FE6BA6D85}">
      <text>
        <r>
          <rPr>
            <b/>
            <sz val="9"/>
            <color indexed="81"/>
            <rFont val="Segoe UI"/>
            <family val="2"/>
          </rPr>
          <t xml:space="preserve">A licença maternidade consiste em um direito constitucional garantido à mulher, especialmente à gestante.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próprio STJ. A remuneração do substituto, acrescida de todos os encargos, é justamente a remuneração da trabalhadora substituída no período (vide Módulo 1 e Submódulo 2.2).
Portanto o custo do efetivo (CEF) é apurado a partir da fórmula abaixo a ser aplicada sobre a remuneração mensal do titular (Módulo 1):
=(1/12+(1/3*1/12))*100 = 11,11%
Onde:
% CEF= Índice que demonstra o custo efetivo de afastamento maternidade
1/12 = provisão de férias
(1/3 * 1/12) = provisão mensal de 1/3 de férias
De posse do custo efetivo, deve-se estimar o custo a ser aportado mensalmente na Planilha Analítica. Isso é realizado com a seguinte fórmula:
% CEST = %CEF × Nº de Ocorrências × Rateio do Custo durante um ano
Onde:
% CEST= Índice que demonstra o CUSTO ESTIMADO de afastamento maternidade a ser aportado na Planilha Analítica. Esse índice deverá ser aplicado sobre a remuneração mensal (Módulo 1).
% CEF= Índice que demonstra o CUSTO EFETIVO de afastamento maternidade
Nº de Ocorrências= Número estimado de ocorrências
Número Estimado de Ocorrências: Conforme Anuário Estatístico da RAIS, elaborado pelo Ministério do Trabalho, as mulheres representaram cerca de 24% do total de empregos no Distrito Federal em 2018 (477.974 do total de 1.193.098). Já o Anuário Estatístico da Previdência Social dispõe que foi concedida a quantidade de 105.457 salários-maternidade no âmbito do Distrito Federal em 2018. Essa quantidade representa cerca de 22% do total de mulheres empregadas no Distrito Federal no mesmo período. Portanto, a estimativa de uma determinada empregada usurfruir 6 (seis) meses de licença a cada ano de execução contratual é de
0,24 × 0,22 × 100 ≅ 5,28% de empregadas afastadas
Rateio do Custo durante Vigência Contratual: Divisão proporcional do custo de 6 (seis) meses de licença por ano (base do nº de ocorrências):
(6 meses de licença) ÷ (12 meses) × 100 = 50%
Com base nos dados acima, o custo estimado com licença maternidade (CEST) será assim obtido:
% CEST = 11,11% × 5,28% × 50% ∴ % CEST ≅ 0,29%
</t>
        </r>
      </text>
    </comment>
    <comment ref="B95" authorId="0" shapeId="0" xr:uid="{50FFC7D3-5439-4F71-81C6-314854436B3A}">
      <text>
        <r>
          <rPr>
            <b/>
            <sz val="9"/>
            <color indexed="81"/>
            <rFont val="Segoe UI"/>
            <family val="2"/>
          </rPr>
          <t xml:space="preserve">Considera-se, no modelo, uma estimativa de que cada empregado usufrua 1 (um) dia de licença (ex. doação de sangue, retirar título de eleitor, falecimento de cônjuge etc.) por ano (IBGE). Portanto o percentual dessa rubrica a ser aplicada sobre a remuneração mensal do titular pode ser obtido pelo cálculo abaixo:
% AL = (1 ÷ 30 ÷ 12) × 100 ∴ % AL ≅ 0,28%
Onde:
%AL = Índice que demonstra o custo estimado com a substituição na cobertura de ausência legal. Esse índice
deverá ser aplicado sobre a remuneração mensal (Módulo 1).
(1 ÷30 ÷12) = Estimativa de 1 (um) dia de licença por ano
</t>
        </r>
      </text>
    </comment>
    <comment ref="G125" authorId="1" shapeId="0" xr:uid="{BC78840B-F022-4514-BE75-8A4940519A90}">
      <text>
        <r>
          <rPr>
            <b/>
            <sz val="9"/>
            <color indexed="81"/>
            <rFont val="Segoe UI"/>
            <family val="2"/>
          </rPr>
          <t>MODULOS DE 01 A 05</t>
        </r>
      </text>
    </comment>
  </commentList>
</comments>
</file>

<file path=xl/sharedStrings.xml><?xml version="1.0" encoding="utf-8"?>
<sst xmlns="http://schemas.openxmlformats.org/spreadsheetml/2006/main" count="760" uniqueCount="134">
  <si>
    <t>SERVIÇO PÚBLICO FEDERAL</t>
  </si>
  <si>
    <t>Total</t>
  </si>
  <si>
    <t>SEBRAE</t>
  </si>
  <si>
    <t>INCRA</t>
  </si>
  <si>
    <t>FGTS</t>
  </si>
  <si>
    <t>Custos Indiretos</t>
  </si>
  <si>
    <t>Tributos</t>
  </si>
  <si>
    <t>Lucro</t>
  </si>
  <si>
    <t>E</t>
  </si>
  <si>
    <t>PLANILHA ESTIMATIVA DE CUSTOS E FORMAÇÃO DE PREÇOS</t>
  </si>
  <si>
    <t>Módulo 1: Composição da Remuneração</t>
  </si>
  <si>
    <t>Composição da Remuneração</t>
  </si>
  <si>
    <t>Percentual
(R$)</t>
  </si>
  <si>
    <t>Valor
(R$)</t>
  </si>
  <si>
    <t>A</t>
  </si>
  <si>
    <t>B</t>
  </si>
  <si>
    <t>Nota1:  O Módulo 1 refere-se ao valor mensal devido ao empregado pela prestação do serviço no período de 12 meses.</t>
  </si>
  <si>
    <t>Módulo 2 – Encargos e Benefícios Anuais, Mensais e Diários</t>
  </si>
  <si>
    <t>Submódulo 2.1 – 13º (décimo terceiro) Salário e Adicional de Férias</t>
  </si>
  <si>
    <t>2.1</t>
  </si>
  <si>
    <t>13º (décimo terceiro) Salário e Adicional de Férias</t>
  </si>
  <si>
    <t>Valor (R$)</t>
  </si>
  <si>
    <t>Nota 1:  Como a planilha de custos e formação de preços é calculada mensalmente, provisiona-se proporcionalmente 1/12 (um doze avos) dos valores referentes à gratificação natalina e adicional de férias.
Nota 2:  O adicional de férias contido no Submódulo 2.1 corresponde a 1/3 (um terço) da remuneração que por sua vez é dividido por 12 (doze) conforme Nota 1 acima.</t>
  </si>
  <si>
    <t>2.2</t>
  </si>
  <si>
    <t>GPS, FGTS e outras contribuições</t>
  </si>
  <si>
    <t>Percentual (%)</t>
  </si>
  <si>
    <t>Valor
 (R$)</t>
  </si>
  <si>
    <t>INSS</t>
  </si>
  <si>
    <t>Salário Educação</t>
  </si>
  <si>
    <t>C</t>
  </si>
  <si>
    <t>RAT =</t>
  </si>
  <si>
    <t>FAP =</t>
  </si>
  <si>
    <t>D</t>
  </si>
  <si>
    <t>SESC ou SESI</t>
  </si>
  <si>
    <t>SENAC ou SENAI</t>
  </si>
  <si>
    <t>F</t>
  </si>
  <si>
    <t>G</t>
  </si>
  <si>
    <t>H</t>
  </si>
  <si>
    <t>Submódulo 2.3 – Benefícios Mensais e Diários</t>
  </si>
  <si>
    <t>2.3</t>
  </si>
  <si>
    <t>Benefícios Mensais e Diários</t>
  </si>
  <si>
    <t>A.1) Valor da passagem do transporte coletivo no município de prestação dos serviços:</t>
  </si>
  <si>
    <t>A.2) Quantidade de passagens por dia por empregado:</t>
  </si>
  <si>
    <t>A.3) Quantidade de dias do mês de recebimento de passagens</t>
  </si>
  <si>
    <t>B.2) Quantidade de dias do mês de recebimento de auxílio-alimentação</t>
  </si>
  <si>
    <t>B.3) Participação do empregado em percentual sobre o auxílio-alimentação</t>
  </si>
  <si>
    <t>Nota 1: o valor informado deverá ser o custo real do insumo (descontado o valor eventualmente pago pelo empregado).
Nota 2: Observar a previsão dos benefícios contidos em Acordos, Convenções e Dissídios Coletivos de Trabalho e atentar-se ao disposto no artigo 6º desta Instrução Normativa.</t>
  </si>
  <si>
    <t>Encargos e Benefícios Anuais, Mensais e Diários</t>
  </si>
  <si>
    <t>13º (décimo terceiro) Salárioe Adicional de Férias</t>
  </si>
  <si>
    <t>Módulo 3 - Provisão para Rescisão</t>
  </si>
  <si>
    <t>Provisão para Rescisão</t>
  </si>
  <si>
    <t>Valor  (R$)</t>
  </si>
  <si>
    <t>Módulo 4 - Custo de Reposição do Profissional Ausente</t>
  </si>
  <si>
    <t>Submódulo 4.1 – Substituto nas Ausências Legais</t>
  </si>
  <si>
    <t>4.1</t>
  </si>
  <si>
    <t>Substituto nas Ausências Legais</t>
  </si>
  <si>
    <t>4.2</t>
  </si>
  <si>
    <t>Substituto na Intrajornada</t>
  </si>
  <si>
    <t>Quadro-Resumo do Módulo 4 – Custo de Reposição do Profissional Ausente</t>
  </si>
  <si>
    <t>Custo de Reposição do Profissional Ausente</t>
  </si>
  <si>
    <t>Módulo 5 – Insumos Diversos</t>
  </si>
  <si>
    <t>Insumos diversos</t>
  </si>
  <si>
    <t>Uniformes</t>
  </si>
  <si>
    <t>Materiais</t>
  </si>
  <si>
    <t>Equipamentos</t>
  </si>
  <si>
    <t>Outros (especificar)</t>
  </si>
  <si>
    <t>0.00</t>
  </si>
  <si>
    <t>Mão de obra vinculada à execução contratual (valor por empregado)</t>
  </si>
  <si>
    <t>Módulo 1 - Composição da Remuneração</t>
  </si>
  <si>
    <t>Discriminação dos Serviços (dados referentes à contratação)</t>
  </si>
  <si>
    <t>Data da apresentação da proposta (dia/mês/ano)</t>
  </si>
  <si>
    <t>___/____/2024</t>
  </si>
  <si>
    <t>Ano Acordo, Convenção ou Sentença Normativa em Dissídio Coletivo</t>
  </si>
  <si>
    <t>Nº de meses de execução contratual</t>
  </si>
  <si>
    <t>Data base da categoria</t>
  </si>
  <si>
    <t>SESSÃO PÚBLICA: ____/____/2024  às       horas (Horário de Brasília/DF)</t>
  </si>
  <si>
    <r>
      <t xml:space="preserve">Adicional de Periculosidade </t>
    </r>
    <r>
      <rPr>
        <b/>
        <sz val="11"/>
        <color rgb="FFFF0000"/>
        <rFont val="Calibri"/>
        <family val="2"/>
        <scheme val="minor"/>
      </rPr>
      <t>(Laudo Local)</t>
    </r>
  </si>
  <si>
    <r>
      <t xml:space="preserve">RAT x FAP </t>
    </r>
    <r>
      <rPr>
        <b/>
        <sz val="8"/>
        <color rgb="FFFF0000"/>
        <rFont val="Calibri"/>
        <family val="2"/>
        <scheme val="minor"/>
      </rPr>
      <t>Cálculo do valor: % do SAT x FAP (Fator Acidentário de Prevenção de cada empresa)</t>
    </r>
  </si>
  <si>
    <r>
      <t xml:space="preserve">Submódulo 2.2 - Encargos Previdenciários (GPS), Fundo de Garantia por Tempo de Serviço (FGTS) e outras contribuições </t>
    </r>
    <r>
      <rPr>
        <b/>
        <sz val="11"/>
        <color rgb="FF0000FF"/>
        <rFont val="Calibri"/>
        <family val="2"/>
        <scheme val="minor"/>
      </rPr>
      <t>(Base de cálculo: Módulo 1 + Submódulo 2.1)</t>
    </r>
  </si>
  <si>
    <t>Nota 1: Os percentuais dos encargos previdenciários, do FGTS e demais contribuições são aqueles estabelecidos pela legislação vigente.
Nota 2: O SAT a depender do grau de risco do serviço irá variar entre 1%, para risco leve, de 2% para risco médio, e de 3% para risco grave.
Nota 3: Esses percentuais incidem sobre o Módulo 1, o Submódulo 2.1.</t>
  </si>
  <si>
    <t>Quadro Resumo do Módulo 2 – Encargos e Benefícios Anuais, Mensais e Diários</t>
  </si>
  <si>
    <t>LICITAÇÃO Nº: ___/2024</t>
  </si>
  <si>
    <t>A.4) Participação do empregado em percentual do salário-base</t>
  </si>
  <si>
    <r>
      <t xml:space="preserve">Incidência do FGTS sobre o Aviso Prévio Indenizado. </t>
    </r>
    <r>
      <rPr>
        <b/>
        <sz val="11"/>
        <color rgb="FFFF0000"/>
        <rFont val="Calibri"/>
        <family val="2"/>
        <scheme val="minor"/>
      </rPr>
      <t>% FGTS sobre API. 8%*0,42% ≅ 0,03%</t>
    </r>
  </si>
  <si>
    <r>
      <t xml:space="preserve">Multa do FGTS e contribuição social sobre o Aviso Prévio Indenizado. </t>
    </r>
    <r>
      <rPr>
        <b/>
        <sz val="11"/>
        <color rgb="FFFF0000"/>
        <rFont val="Calibri"/>
        <family val="2"/>
        <scheme val="minor"/>
      </rPr>
      <t>= (((1+2/12+(1/3*1/12))*(0,08*0,4*0,9*100%))) = 3,44%</t>
    </r>
  </si>
  <si>
    <r>
      <t>Incidência de GPS, FGTS e outras contribuições sobre o Aviso Prévio Trabalhado</t>
    </r>
    <r>
      <rPr>
        <b/>
        <sz val="11"/>
        <color rgb="FFFF0000"/>
        <rFont val="Calibri"/>
        <family val="2"/>
        <scheme val="minor"/>
      </rPr>
      <t xml:space="preserve"> (36,80%*1,94%) = 0,71%</t>
    </r>
  </si>
  <si>
    <t>% sobre REM</t>
  </si>
  <si>
    <r>
      <t xml:space="preserve">Aviso Prévio trabalhado </t>
    </r>
    <r>
      <rPr>
        <b/>
        <sz val="11"/>
        <color rgb="FF0000FF"/>
        <rFont val="Calibri"/>
        <family val="2"/>
        <scheme val="minor"/>
      </rPr>
      <t xml:space="preserve">APT </t>
    </r>
    <r>
      <rPr>
        <b/>
        <sz val="11"/>
        <rFont val="Calibri"/>
        <family val="2"/>
        <scheme val="minor"/>
      </rPr>
      <t xml:space="preserve">= (07/30)/12*100 = 1,94%. </t>
    </r>
    <r>
      <rPr>
        <b/>
        <sz val="11"/>
        <color rgb="FFFF0000"/>
        <rFont val="Calibri"/>
        <family val="2"/>
        <scheme val="minor"/>
      </rPr>
      <t>NO SEGUNDO ANO o saldo percentual será de 0,194% (1,94/30x3) apenas referente aos 3 dias que serão acrescentados.</t>
    </r>
    <r>
      <rPr>
        <b/>
        <sz val="11"/>
        <rFont val="Calibri"/>
        <family val="2"/>
        <scheme val="minor"/>
      </rPr>
      <t xml:space="preserve"> Acórdão 1186/2017 - Plenário</t>
    </r>
  </si>
  <si>
    <t xml:space="preserve">% sobre REM </t>
  </si>
  <si>
    <r>
      <t xml:space="preserve">Substituto na cobertura de Ausência Legais. </t>
    </r>
    <r>
      <rPr>
        <b/>
        <sz val="11"/>
        <color rgb="FFFF0000"/>
        <rFont val="Calibri"/>
        <family val="2"/>
        <scheme val="minor"/>
      </rPr>
      <t>(1/30/12)*100% =</t>
    </r>
    <r>
      <rPr>
        <b/>
        <sz val="11"/>
        <rFont val="Calibri"/>
        <family val="2"/>
        <scheme val="minor"/>
      </rPr>
      <t xml:space="preserve"> 0,28%</t>
    </r>
  </si>
  <si>
    <r>
      <t xml:space="preserve">Substituto na cobertura de Licença-Paternidade. </t>
    </r>
    <r>
      <rPr>
        <b/>
        <sz val="11"/>
        <color rgb="FFFF0000"/>
        <rFont val="Calibri"/>
        <family val="2"/>
        <scheme val="minor"/>
      </rPr>
      <t xml:space="preserve">(5/30/12)*0,015*100% = </t>
    </r>
    <r>
      <rPr>
        <b/>
        <sz val="11"/>
        <rFont val="Calibri"/>
        <family val="2"/>
        <scheme val="minor"/>
      </rPr>
      <t>0,02%</t>
    </r>
  </si>
  <si>
    <r>
      <t xml:space="preserve">Substituto durante ausência por doença. </t>
    </r>
    <r>
      <rPr>
        <b/>
        <sz val="11"/>
        <color rgb="FFFF0000"/>
        <rFont val="Calibri"/>
        <family val="2"/>
        <scheme val="minor"/>
      </rPr>
      <t>(5/30/12)*100%</t>
    </r>
    <r>
      <rPr>
        <b/>
        <sz val="11"/>
        <rFont val="Calibri"/>
        <family val="2"/>
        <scheme val="minor"/>
      </rPr>
      <t xml:space="preserve"> = 1,39%</t>
    </r>
  </si>
  <si>
    <r>
      <t>Substituto na cobertura de Férias.(1/12)</t>
    </r>
    <r>
      <rPr>
        <b/>
        <sz val="11"/>
        <color rgb="FFFF0000"/>
        <rFont val="Calibri"/>
        <family val="2"/>
        <scheme val="minor"/>
      </rPr>
      <t xml:space="preserve"> 1 remuneração (Mód.1) dividada por 12</t>
    </r>
    <r>
      <rPr>
        <b/>
        <sz val="11"/>
        <rFont val="Calibri"/>
        <family val="2"/>
        <scheme val="minor"/>
      </rPr>
      <t xml:space="preserve"> = 8,33%</t>
    </r>
  </si>
  <si>
    <r>
      <t xml:space="preserve">Aviso Prévio Indenizado </t>
    </r>
    <r>
      <rPr>
        <b/>
        <sz val="11"/>
        <color rgb="FF0000FF"/>
        <rFont val="Calibri"/>
        <family val="2"/>
        <scheme val="minor"/>
      </rPr>
      <t>API</t>
    </r>
    <r>
      <rPr>
        <b/>
        <sz val="11"/>
        <rFont val="Calibri"/>
        <family val="2"/>
        <scheme val="minor"/>
      </rPr>
      <t xml:space="preserve">. </t>
    </r>
    <r>
      <rPr>
        <b/>
        <sz val="11"/>
        <color rgb="FFFF0000"/>
        <rFont val="Calibri"/>
        <family val="2"/>
        <scheme val="minor"/>
      </rPr>
      <t>% API (1/12*0,05*100%) = 0,42%</t>
    </r>
  </si>
  <si>
    <r>
      <t>Multa do FGTS sobre o Aviso Prévio Trabalhado e sobre o Aviso Prévio Indenizado.</t>
    </r>
    <r>
      <rPr>
        <b/>
        <sz val="11"/>
        <color rgb="FFFF0000"/>
        <rFont val="Calibri"/>
        <family val="2"/>
        <scheme val="minor"/>
      </rPr>
      <t xml:space="preserve"> (0,08*0,0194*0,4*100%)</t>
    </r>
    <r>
      <rPr>
        <b/>
        <sz val="11"/>
        <rFont val="Calibri"/>
        <family val="2"/>
        <scheme val="minor"/>
      </rPr>
      <t xml:space="preserve"> = 0,062%</t>
    </r>
  </si>
  <si>
    <r>
      <t xml:space="preserve">Substituto na cobertura de Afastamento Maternidade. % Custo Estimado (CEST) </t>
    </r>
    <r>
      <rPr>
        <b/>
        <sz val="11"/>
        <color rgb="FFFF0000"/>
        <rFont val="Calibri"/>
        <family val="2"/>
        <scheme val="minor"/>
      </rPr>
      <t>= 11,11% × 5,28% × 50% =</t>
    </r>
    <r>
      <rPr>
        <b/>
        <sz val="11"/>
        <rFont val="Calibri"/>
        <family val="2"/>
        <scheme val="minor"/>
      </rPr>
      <t xml:space="preserve"> 0,29%</t>
    </r>
  </si>
  <si>
    <r>
      <t xml:space="preserve">Substituto na cobertura de Ausência por acidente de trabalho. </t>
    </r>
    <r>
      <rPr>
        <b/>
        <sz val="11"/>
        <color rgb="FFFF0000"/>
        <rFont val="Calibri"/>
        <family val="2"/>
        <scheme val="minor"/>
      </rPr>
      <t xml:space="preserve">(1/12)*0,0178*100%/2 = </t>
    </r>
    <r>
      <rPr>
        <b/>
        <sz val="11"/>
        <rFont val="Calibri"/>
        <family val="2"/>
        <scheme val="minor"/>
      </rPr>
      <t>0,07%</t>
    </r>
  </si>
  <si>
    <t>TOTAL</t>
  </si>
  <si>
    <t>Módulo 6 - Custos Indiretos, Tributos e Lucro</t>
  </si>
  <si>
    <t>Custos Indiretos, Tributos e Lucro</t>
  </si>
  <si>
    <t>C.1. Tributos Federais (PIS)</t>
  </si>
  <si>
    <t>C.2. Tributos Federais (COFINS)</t>
  </si>
  <si>
    <t>C.2. Tributos Estaduais (especificar)</t>
  </si>
  <si>
    <t xml:space="preserve">Total </t>
  </si>
  <si>
    <t>2. QUADRO-RESUMO DO CUSTO POR EMPREGADO</t>
  </si>
  <si>
    <t>Módulo 2 - Encargos e Benefícios Anuais, Mensais e Diários</t>
  </si>
  <si>
    <t>Módulo 5 - Insumos Diversos</t>
  </si>
  <si>
    <t>Subtotal (A + B +C+ D+E)</t>
  </si>
  <si>
    <t>Módulo 6 – Custos Indiretos, Tributos e Lucro</t>
  </si>
  <si>
    <t>Valor Total por Empregado  Mensal</t>
  </si>
  <si>
    <t>VALOR ANUAL</t>
  </si>
  <si>
    <t>CONTA=DEPÓSITO VINCULADA</t>
  </si>
  <si>
    <r>
      <rPr>
        <b/>
        <sz val="11"/>
        <rFont val="Calibri"/>
        <family val="2"/>
        <scheme val="minor"/>
      </rPr>
      <t>IN 05/2017-MPOG.</t>
    </r>
    <r>
      <rPr>
        <sz val="11"/>
        <rFont val="Calibri"/>
        <family val="2"/>
        <scheme val="minor"/>
      </rPr>
      <t xml:space="preserve"> O montante dos depósitos da Conta-Depósito Vinculada - bloqueada para movimentação será igual ao somatório dos valores das seguintes provisões: 
a) 13o (décimo terceiro) salário; 
b) férias e 1/3 (um terço) constitucional de férias; 
c) multa sobre o FGTS e contribuição social para as rescisões sem justa causa; e 
d) encargos sobre férias e 13o (décimo terceiro) salário.</t>
    </r>
  </si>
  <si>
    <t>Nº PROCESSO: 08059.XXXXXX/2024-XX - DITEC/PF</t>
  </si>
  <si>
    <t>13º (décimo terceiro) Salário (item 14 do Anexo XII da IN 05/2017 MPDG) 8,33%</t>
  </si>
  <si>
    <t>Férias e Adicional de Férias (item 14 do Anexo XII da IN 05/2017 MPDG) 12,10%</t>
  </si>
  <si>
    <t>MJSP - POLÍCIA FEDERAL - CPL/DILOG/DITEC/PF</t>
  </si>
  <si>
    <r>
      <t xml:space="preserve">Transporte </t>
    </r>
    <r>
      <rPr>
        <b/>
        <sz val="11"/>
        <color rgb="FFFF0000"/>
        <rFont val="Calibri"/>
        <family val="2"/>
        <scheme val="minor"/>
      </rPr>
      <t>Cálculo do valor: [(2xVTx dias úteis) – (6%xSB)]</t>
    </r>
    <r>
      <rPr>
        <b/>
        <sz val="11"/>
        <rFont val="Calibri"/>
        <family val="2"/>
        <scheme val="minor"/>
      </rPr>
      <t xml:space="preserve"> </t>
    </r>
  </si>
  <si>
    <r>
      <t xml:space="preserve">Auxílio-Refeição/Alimentação </t>
    </r>
    <r>
      <rPr>
        <b/>
        <sz val="11"/>
        <color rgb="FFFF0000"/>
        <rFont val="Calibri"/>
        <family val="2"/>
        <scheme val="minor"/>
      </rPr>
      <t>Cálculo do valor = (dias úteis x VA)</t>
    </r>
  </si>
  <si>
    <r>
      <t xml:space="preserve">C.3. Tributos Municipais (ISS) - </t>
    </r>
    <r>
      <rPr>
        <b/>
        <sz val="11"/>
        <color rgb="FFFF0000"/>
        <rFont val="Calibri"/>
        <family val="2"/>
        <scheme val="minor"/>
      </rPr>
      <t>Porto Velho/RO</t>
    </r>
  </si>
  <si>
    <t>Comprovar.</t>
  </si>
  <si>
    <t xml:space="preserve">LUCRO REAL, COMPROVAR. </t>
  </si>
  <si>
    <r>
      <t>Digitador (</t>
    </r>
    <r>
      <rPr>
        <b/>
        <sz val="11"/>
        <color rgb="FFFF0000"/>
        <rFont val="Calibri"/>
        <family val="2"/>
        <scheme val="minor"/>
      </rPr>
      <t>CBO 4110-05</t>
    </r>
    <r>
      <rPr>
        <b/>
        <sz val="11"/>
        <color theme="1"/>
        <rFont val="Calibri"/>
        <family val="2"/>
        <scheme val="minor"/>
      </rPr>
      <t>) - SR/PF/RO - Porto Velho/RO</t>
    </r>
  </si>
  <si>
    <t>CCT SEEAC/2024/RO</t>
  </si>
  <si>
    <t>Proporcional a 30 horas</t>
  </si>
  <si>
    <r>
      <t xml:space="preserve">Salário-Base </t>
    </r>
    <r>
      <rPr>
        <b/>
        <sz val="11"/>
        <color rgb="FFFF0000"/>
        <rFont val="Calibri"/>
        <family val="2"/>
        <scheme val="minor"/>
      </rPr>
      <t>(CLÁUSULA 3ª CCT-2024 SEEAC/RO)</t>
    </r>
    <r>
      <rPr>
        <b/>
        <sz val="11"/>
        <rFont val="Calibri"/>
        <family val="2"/>
        <scheme val="minor"/>
      </rPr>
      <t xml:space="preserve"> </t>
    </r>
    <r>
      <rPr>
        <b/>
        <sz val="11"/>
        <color rgb="FF0000FF"/>
        <rFont val="Calibri"/>
        <family val="2"/>
        <scheme val="minor"/>
      </rPr>
      <t>R$ 2.768,85 44 Horas</t>
    </r>
  </si>
  <si>
    <r>
      <t xml:space="preserve">B.1) Valor do auxílio-alimentação </t>
    </r>
    <r>
      <rPr>
        <b/>
        <sz val="11"/>
        <color rgb="FF0000FF"/>
        <rFont val="Calibri"/>
        <family val="2"/>
        <scheme val="minor"/>
      </rPr>
      <t>- (Cláusula 15ª CCT-2024 SEEAC/RO)</t>
    </r>
  </si>
  <si>
    <r>
      <t>Contribuição Assistencial -</t>
    </r>
    <r>
      <rPr>
        <b/>
        <sz val="11"/>
        <color rgb="FF0000FF"/>
        <rFont val="Calibri"/>
        <family val="2"/>
        <scheme val="minor"/>
      </rPr>
      <t xml:space="preserve"> (Cláusula 39ª CCT-2024 SEEAC/RO)</t>
    </r>
  </si>
  <si>
    <r>
      <t>Digitador (</t>
    </r>
    <r>
      <rPr>
        <b/>
        <sz val="11"/>
        <color rgb="FFFF0000"/>
        <rFont val="Calibri"/>
        <family val="2"/>
        <scheme val="minor"/>
      </rPr>
      <t>CBO 4110-05</t>
    </r>
    <r>
      <rPr>
        <b/>
        <sz val="11"/>
        <color theme="1"/>
        <rFont val="Calibri"/>
        <family val="2"/>
        <scheme val="minor"/>
      </rPr>
      <t>) - SR/PF/RO - Guarajá-Mirim/RO</t>
    </r>
  </si>
  <si>
    <r>
      <t xml:space="preserve">C.3. Tributos Municipais (ISS) - </t>
    </r>
    <r>
      <rPr>
        <b/>
        <sz val="11"/>
        <color rgb="FFFF0000"/>
        <rFont val="Calibri"/>
        <family val="2"/>
        <scheme val="minor"/>
      </rPr>
      <t>Guarajá-Mirim/RO</t>
    </r>
  </si>
  <si>
    <r>
      <t>Digitador (</t>
    </r>
    <r>
      <rPr>
        <b/>
        <sz val="11"/>
        <color rgb="FFFF0000"/>
        <rFont val="Calibri"/>
        <family val="2"/>
        <scheme val="minor"/>
      </rPr>
      <t>CBO 4110-05</t>
    </r>
    <r>
      <rPr>
        <b/>
        <sz val="11"/>
        <color theme="1"/>
        <rFont val="Calibri"/>
        <family val="2"/>
        <scheme val="minor"/>
      </rPr>
      <t>) - SR/PF/RO - Ji-Paraná/RO</t>
    </r>
  </si>
  <si>
    <r>
      <t xml:space="preserve">C.3. Tributos Municipais (ISS) - </t>
    </r>
    <r>
      <rPr>
        <b/>
        <sz val="11"/>
        <color rgb="FFFF0000"/>
        <rFont val="Calibri"/>
        <family val="2"/>
        <scheme val="minor"/>
      </rPr>
      <t>Ji-Paraná/RO</t>
    </r>
  </si>
  <si>
    <r>
      <t>Digitador (</t>
    </r>
    <r>
      <rPr>
        <b/>
        <sz val="11"/>
        <color rgb="FFFF0000"/>
        <rFont val="Calibri"/>
        <family val="2"/>
        <scheme val="minor"/>
      </rPr>
      <t>CBO 4110-05</t>
    </r>
    <r>
      <rPr>
        <b/>
        <sz val="11"/>
        <color theme="1"/>
        <rFont val="Calibri"/>
        <family val="2"/>
        <scheme val="minor"/>
      </rPr>
      <t>) - SR/PF/RO - Vilhena/RO</t>
    </r>
  </si>
  <si>
    <r>
      <t xml:space="preserve">C.3. Tributos Municipais (ISS) - </t>
    </r>
    <r>
      <rPr>
        <b/>
        <sz val="11"/>
        <color rgb="FFFF0000"/>
        <rFont val="Calibri"/>
        <family val="2"/>
        <scheme val="minor"/>
      </rPr>
      <t>Vilhena/RO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</si>
</sst>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7" formatCode="&quot;R$&quot;\ #,##0.00;\-&quot;R$&quot;\ #,##0.00"/>
    <numFmt numFmtId="44" formatCode="_-&quot;R$&quot;\ * #,##0.00_-;\-&quot;R$&quot;\ * #,##0.00_-;_-&quot;R$&quot;\ * &quot;-&quot;??_-;_-@_-"/>
    <numFmt numFmtId="43" formatCode="_-* #,##0.00_-;\-* #,##0.00_-;_-* &quot;-&quot;??_-;_-@_-"/>
    <numFmt numFmtId="164" formatCode="0.0000"/>
    <numFmt numFmtId="165" formatCode="_(* #,##0.00_);_(* \(#,##0.00\);_(* \-??_);_(@_)"/>
    <numFmt numFmtId="166" formatCode="&quot;R$&quot;\ #,##0.00"/>
    <numFmt numFmtId="167" formatCode="0.000%"/>
    <numFmt numFmtId="168" formatCode="&quot;R$&quot;\ #,##0.0000"/>
    <numFmt numFmtId="169" formatCode="#,##0.00_ ;\-#,##0.00\ "/>
  </numFmts>
  <fonts count="33" x14ac:knownFonts="1">
    <font>
      <sz val="11"/>
      <color theme="1"/>
      <name val="Calibri"/>
      <family val="2"/>
      <scheme val="minor"/>
    </font>
    <font>
      <sz val="11"/>
      <color theme="1"/>
      <name val="Calibri"/>
      <family val="2"/>
      <scheme val="minor"/>
    </font>
    <font>
      <sz val="10"/>
      <name val="Arial"/>
      <family val="2"/>
    </font>
    <font>
      <b/>
      <sz val="11"/>
      <color theme="1"/>
      <name val="Calibri"/>
      <family val="2"/>
      <scheme val="minor"/>
    </font>
    <font>
      <sz val="11"/>
      <color rgb="FF000000"/>
      <name val="Calibri"/>
      <family val="2"/>
      <scheme val="minor"/>
    </font>
    <font>
      <b/>
      <sz val="11"/>
      <color rgb="FF000000"/>
      <name val="Calibri"/>
      <family val="2"/>
      <scheme val="minor"/>
    </font>
    <font>
      <b/>
      <sz val="11"/>
      <color indexed="8"/>
      <name val="Calibri"/>
      <family val="2"/>
      <scheme val="minor"/>
    </font>
    <font>
      <b/>
      <sz val="11"/>
      <color rgb="FFFF0000"/>
      <name val="Calibri"/>
      <family val="2"/>
      <scheme val="minor"/>
    </font>
    <font>
      <sz val="11"/>
      <name val="Calibri"/>
      <family val="2"/>
      <scheme val="minor"/>
    </font>
    <font>
      <b/>
      <sz val="11"/>
      <color rgb="FF3333FF"/>
      <name val="Calibri"/>
      <family val="2"/>
      <scheme val="minor"/>
    </font>
    <font>
      <sz val="12"/>
      <color theme="1"/>
      <name val="Calibri"/>
      <family val="2"/>
      <scheme val="minor"/>
    </font>
    <font>
      <b/>
      <sz val="12"/>
      <name val="Calibri"/>
      <family val="2"/>
      <scheme val="minor"/>
    </font>
    <font>
      <b/>
      <sz val="11"/>
      <name val="Calibri"/>
      <family val="2"/>
      <scheme val="minor"/>
    </font>
    <font>
      <b/>
      <sz val="11"/>
      <color rgb="FF0000FF"/>
      <name val="Calibri"/>
      <family val="2"/>
      <scheme val="minor"/>
    </font>
    <font>
      <b/>
      <sz val="8"/>
      <color rgb="FFFF0000"/>
      <name val="Calibri"/>
      <family val="2"/>
      <scheme val="minor"/>
    </font>
    <font>
      <b/>
      <sz val="11"/>
      <color theme="0"/>
      <name val="Calibri"/>
      <family val="2"/>
      <scheme val="minor"/>
    </font>
    <font>
      <sz val="11"/>
      <color indexed="8"/>
      <name val="Calibri"/>
      <family val="2"/>
      <scheme val="minor"/>
    </font>
    <font>
      <sz val="11"/>
      <color rgb="FF009900"/>
      <name val="Calibri"/>
      <family val="2"/>
      <scheme val="minor"/>
    </font>
    <font>
      <b/>
      <sz val="11"/>
      <color rgb="FF006B6B"/>
      <name val="Calibri"/>
      <family val="2"/>
      <scheme val="minor"/>
    </font>
    <font>
      <b/>
      <strike/>
      <sz val="11"/>
      <color rgb="FF009900"/>
      <name val="Calibri"/>
      <family val="2"/>
      <scheme val="minor"/>
    </font>
    <font>
      <b/>
      <sz val="11"/>
      <color rgb="FF009900"/>
      <name val="Calibri"/>
      <family val="2"/>
      <scheme val="minor"/>
    </font>
    <font>
      <sz val="8"/>
      <color theme="1"/>
      <name val="Calibri"/>
      <family val="2"/>
      <scheme val="minor"/>
    </font>
    <font>
      <sz val="8"/>
      <name val="Calibri"/>
      <family val="2"/>
      <scheme val="minor"/>
    </font>
    <font>
      <b/>
      <sz val="8"/>
      <name val="Calibri"/>
      <family val="2"/>
      <scheme val="minor"/>
    </font>
    <font>
      <b/>
      <sz val="9"/>
      <color indexed="81"/>
      <name val="Segoe UI"/>
      <family val="2"/>
    </font>
    <font>
      <b/>
      <sz val="8"/>
      <color rgb="FF0000FF"/>
      <name val="Calibri"/>
      <family val="2"/>
      <scheme val="minor"/>
    </font>
    <font>
      <sz val="10"/>
      <color theme="1"/>
      <name val="Calibri"/>
      <family val="2"/>
      <scheme val="minor"/>
    </font>
    <font>
      <b/>
      <sz val="10"/>
      <color theme="1"/>
      <name val="Calibri"/>
      <family val="2"/>
      <scheme val="minor"/>
    </font>
    <font>
      <b/>
      <sz val="12"/>
      <color theme="1"/>
      <name val="Calibri"/>
      <family val="2"/>
      <scheme val="minor"/>
    </font>
    <font>
      <b/>
      <sz val="10"/>
      <color rgb="FFFF0000"/>
      <name val="Calibri"/>
      <family val="2"/>
      <scheme val="minor"/>
    </font>
    <font>
      <sz val="10"/>
      <name val="Calibri"/>
      <family val="2"/>
      <scheme val="minor"/>
    </font>
    <font>
      <b/>
      <sz val="10"/>
      <name val="Calibri"/>
      <family val="2"/>
      <scheme val="minor"/>
    </font>
    <font>
      <sz val="11"/>
      <color rgb="FFFF0000"/>
      <name val="Calibri"/>
      <family val="2"/>
      <scheme val="minor"/>
    </font>
  </fonts>
  <fills count="8">
    <fill>
      <patternFill patternType="none"/>
    </fill>
    <fill>
      <patternFill patternType="gray125"/>
    </fill>
    <fill>
      <patternFill patternType="solid">
        <fgColor theme="4" tint="-0.249977111117893"/>
        <bgColor indexed="64"/>
      </patternFill>
    </fill>
    <fill>
      <patternFill patternType="solid">
        <fgColor rgb="FFFFFF00"/>
        <bgColor indexed="64"/>
      </patternFill>
    </fill>
    <fill>
      <patternFill patternType="solid">
        <fgColor rgb="FFFFFFFF"/>
        <bgColor rgb="FFFFFFCC"/>
      </patternFill>
    </fill>
    <fill>
      <patternFill patternType="solid">
        <fgColor theme="8" tint="0.39997558519241921"/>
        <bgColor rgb="FFFFFFCC"/>
      </patternFill>
    </fill>
    <fill>
      <patternFill patternType="solid">
        <fgColor theme="8" tint="0.39997558519241921"/>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right style="thin">
        <color theme="0"/>
      </right>
      <top style="thin">
        <color theme="0"/>
      </top>
      <bottom style="thin">
        <color theme="0"/>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0"/>
      </right>
      <top style="thin">
        <color theme="0"/>
      </top>
      <bottom/>
      <diagonal/>
    </border>
    <border>
      <left/>
      <right style="thin">
        <color theme="0"/>
      </right>
      <top/>
      <bottom style="thin">
        <color theme="0"/>
      </bottom>
      <diagonal/>
    </border>
    <border>
      <left style="medium">
        <color indexed="64"/>
      </left>
      <right/>
      <top style="thin">
        <color theme="0"/>
      </top>
      <bottom/>
      <diagonal/>
    </border>
    <border>
      <left/>
      <right/>
      <top style="thin">
        <color theme="0"/>
      </top>
      <bottom/>
      <diagonal/>
    </border>
    <border>
      <left/>
      <right/>
      <top/>
      <bottom style="thin">
        <color indexed="64"/>
      </bottom>
      <diagonal/>
    </border>
    <border>
      <left/>
      <right style="thin">
        <color theme="0"/>
      </right>
      <top/>
      <bottom style="thin">
        <color indexed="64"/>
      </bottom>
      <diagonal/>
    </border>
    <border>
      <left/>
      <right style="thin">
        <color theme="0"/>
      </right>
      <top/>
      <bottom/>
      <diagonal/>
    </border>
    <border>
      <left/>
      <right/>
      <top style="thin">
        <color indexed="64"/>
      </top>
      <bottom/>
      <diagonal/>
    </border>
    <border>
      <left/>
      <right style="thin">
        <color theme="0"/>
      </right>
      <top style="thin">
        <color indexed="64"/>
      </top>
      <bottom/>
      <diagonal/>
    </border>
  </borders>
  <cellStyleXfs count="5">
    <xf numFmtId="0" fontId="0" fillId="0" borderId="0"/>
    <xf numFmtId="165" fontId="2"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186">
    <xf numFmtId="0" fontId="0" fillId="0" borderId="0" xfId="0"/>
    <xf numFmtId="0" fontId="5" fillId="0" borderId="1" xfId="0" applyFont="1" applyBorder="1" applyAlignment="1">
      <alignment horizontal="center" vertical="center"/>
    </xf>
    <xf numFmtId="0" fontId="10" fillId="0" borderId="2" xfId="0" applyFont="1" applyBorder="1"/>
    <xf numFmtId="0" fontId="12" fillId="5" borderId="1" xfId="0" applyFont="1" applyFill="1" applyBorder="1" applyAlignment="1">
      <alignment horizontal="center" vertical="center" wrapText="1"/>
    </xf>
    <xf numFmtId="0" fontId="12" fillId="0" borderId="1" xfId="0" applyFont="1" applyBorder="1" applyAlignment="1">
      <alignment horizontal="center" vertical="center"/>
    </xf>
    <xf numFmtId="0" fontId="12" fillId="0" borderId="1" xfId="0" applyFont="1" applyBorder="1" applyAlignment="1">
      <alignment horizontal="center" vertical="center" wrapText="1"/>
    </xf>
    <xf numFmtId="0" fontId="12" fillId="5" borderId="1" xfId="0" applyFont="1" applyFill="1" applyBorder="1" applyAlignment="1">
      <alignment horizontal="center" vertical="center"/>
    </xf>
    <xf numFmtId="0" fontId="12" fillId="5" borderId="1" xfId="0" applyFont="1" applyFill="1" applyBorder="1" applyAlignment="1">
      <alignment horizontal="center"/>
    </xf>
    <xf numFmtId="4" fontId="12" fillId="5" borderId="1" xfId="0" applyNumberFormat="1" applyFont="1" applyFill="1" applyBorder="1" applyAlignment="1">
      <alignment horizontal="center" vertical="center"/>
    </xf>
    <xf numFmtId="0" fontId="0" fillId="0" borderId="2" xfId="0" applyBorder="1" applyAlignment="1">
      <alignment horizontal="center" vertical="center"/>
    </xf>
    <xf numFmtId="0" fontId="0" fillId="0" borderId="2" xfId="0" applyBorder="1"/>
    <xf numFmtId="0" fontId="0" fillId="0" borderId="4" xfId="0" applyBorder="1"/>
    <xf numFmtId="0" fontId="0" fillId="5" borderId="1" xfId="0" applyFill="1" applyBorder="1" applyAlignment="1">
      <alignment horizontal="center" vertical="center"/>
    </xf>
    <xf numFmtId="0" fontId="8" fillId="0" borderId="2" xfId="0" applyFont="1" applyBorder="1"/>
    <xf numFmtId="0" fontId="8" fillId="4" borderId="2" xfId="0" applyFont="1" applyFill="1" applyBorder="1"/>
    <xf numFmtId="0" fontId="8" fillId="0" borderId="4" xfId="0" applyFont="1" applyBorder="1"/>
    <xf numFmtId="0" fontId="0" fillId="0" borderId="5" xfId="0" applyBorder="1"/>
    <xf numFmtId="0" fontId="8" fillId="0" borderId="5" xfId="0" applyFont="1" applyBorder="1"/>
    <xf numFmtId="0" fontId="8" fillId="4" borderId="5" xfId="0" applyFont="1" applyFill="1" applyBorder="1"/>
    <xf numFmtId="0" fontId="8" fillId="0" borderId="0" xfId="0" applyFont="1"/>
    <xf numFmtId="0" fontId="3" fillId="0" borderId="1" xfId="0" applyFont="1" applyBorder="1" applyAlignment="1">
      <alignment horizontal="center" vertical="center" wrapText="1"/>
    </xf>
    <xf numFmtId="0" fontId="8" fillId="0" borderId="4" xfId="0" applyFont="1" applyBorder="1" applyAlignment="1">
      <alignment horizontal="left"/>
    </xf>
    <xf numFmtId="0" fontId="8" fillId="0" borderId="2" xfId="0" applyFont="1" applyBorder="1" applyAlignment="1">
      <alignment horizontal="left"/>
    </xf>
    <xf numFmtId="10" fontId="12" fillId="0" borderId="1" xfId="0" applyNumberFormat="1" applyFont="1" applyBorder="1" applyAlignment="1">
      <alignment horizontal="center" vertical="center"/>
    </xf>
    <xf numFmtId="4" fontId="12" fillId="0" borderId="1" xfId="0" applyNumberFormat="1" applyFont="1" applyBorder="1" applyAlignment="1">
      <alignment horizontal="center" vertical="center"/>
    </xf>
    <xf numFmtId="0" fontId="19" fillId="0" borderId="1" xfId="0" applyFont="1" applyBorder="1" applyAlignment="1">
      <alignment horizontal="center" vertical="center"/>
    </xf>
    <xf numFmtId="10" fontId="12" fillId="0" borderId="1" xfId="0" applyNumberFormat="1" applyFont="1" applyBorder="1" applyAlignment="1">
      <alignment horizontal="center" vertical="center" wrapText="1"/>
    </xf>
    <xf numFmtId="0" fontId="8" fillId="0" borderId="6" xfId="0" applyFont="1" applyBorder="1"/>
    <xf numFmtId="166" fontId="12" fillId="3" borderId="1" xfId="0" applyNumberFormat="1" applyFont="1" applyFill="1" applyBorder="1" applyAlignment="1">
      <alignment horizontal="center" vertical="center"/>
    </xf>
    <xf numFmtId="9" fontId="12" fillId="0" borderId="1" xfId="0" applyNumberFormat="1" applyFont="1" applyBorder="1" applyAlignment="1">
      <alignment horizontal="center" vertical="center" wrapText="1"/>
    </xf>
    <xf numFmtId="164" fontId="12" fillId="0" borderId="1" xfId="0" applyNumberFormat="1" applyFont="1" applyBorder="1" applyAlignment="1">
      <alignment horizontal="center" vertical="center" wrapText="1"/>
    </xf>
    <xf numFmtId="166" fontId="0" fillId="0" borderId="0" xfId="0" applyNumberFormat="1" applyAlignment="1">
      <alignment vertical="center"/>
    </xf>
    <xf numFmtId="166" fontId="12" fillId="0" borderId="1" xfId="0" applyNumberFormat="1" applyFont="1" applyBorder="1" applyAlignment="1">
      <alignment horizontal="center" vertical="center"/>
    </xf>
    <xf numFmtId="166" fontId="12" fillId="5" borderId="1" xfId="0" applyNumberFormat="1" applyFont="1" applyFill="1" applyBorder="1" applyAlignment="1">
      <alignment horizontal="center" vertical="center"/>
    </xf>
    <xf numFmtId="166" fontId="12"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4" fontId="12" fillId="0" borderId="1" xfId="0" applyNumberFormat="1" applyFont="1" applyBorder="1" applyAlignment="1">
      <alignment horizontal="center" vertical="center" wrapText="1"/>
    </xf>
    <xf numFmtId="10" fontId="7" fillId="0" borderId="1" xfId="0" applyNumberFormat="1" applyFont="1" applyBorder="1" applyAlignment="1">
      <alignment horizontal="center" vertical="center" wrapText="1"/>
    </xf>
    <xf numFmtId="166" fontId="7" fillId="3" borderId="1" xfId="0" applyNumberFormat="1" applyFont="1" applyFill="1" applyBorder="1" applyAlignment="1">
      <alignment horizontal="center" vertical="center"/>
    </xf>
    <xf numFmtId="166" fontId="12" fillId="5" borderId="1" xfId="0" applyNumberFormat="1" applyFont="1" applyFill="1" applyBorder="1" applyAlignment="1">
      <alignment horizontal="center" vertical="center" wrapText="1"/>
    </xf>
    <xf numFmtId="0" fontId="25" fillId="0" borderId="4" xfId="0" applyFont="1" applyBorder="1" applyAlignment="1">
      <alignment vertical="center"/>
    </xf>
    <xf numFmtId="166" fontId="12" fillId="5" borderId="1" xfId="0" applyNumberFormat="1" applyFont="1" applyFill="1" applyBorder="1" applyAlignment="1">
      <alignment horizontal="center"/>
    </xf>
    <xf numFmtId="166" fontId="7" fillId="0" borderId="1" xfId="0" applyNumberFormat="1" applyFont="1" applyBorder="1" applyAlignment="1">
      <alignment horizontal="center" vertical="center"/>
    </xf>
    <xf numFmtId="9" fontId="12" fillId="3" borderId="1" xfId="0" applyNumberFormat="1" applyFont="1" applyFill="1" applyBorder="1" applyAlignment="1">
      <alignment horizontal="center" vertical="center"/>
    </xf>
    <xf numFmtId="0" fontId="0" fillId="0" borderId="0" xfId="0" applyAlignment="1">
      <alignment vertical="center"/>
    </xf>
    <xf numFmtId="166" fontId="0" fillId="0" borderId="4" xfId="0" applyNumberFormat="1" applyBorder="1"/>
    <xf numFmtId="0" fontId="0" fillId="0" borderId="6" xfId="0" applyBorder="1"/>
    <xf numFmtId="166" fontId="0" fillId="0" borderId="2" xfId="0" applyNumberFormat="1" applyBorder="1"/>
    <xf numFmtId="10" fontId="12" fillId="3" borderId="1" xfId="0" applyNumberFormat="1" applyFont="1" applyFill="1" applyBorder="1" applyAlignment="1">
      <alignment horizontal="center" vertical="center"/>
    </xf>
    <xf numFmtId="44" fontId="8" fillId="0" borderId="2" xfId="3" applyFont="1" applyBorder="1"/>
    <xf numFmtId="10" fontId="12" fillId="0" borderId="1" xfId="4" applyNumberFormat="1" applyFont="1" applyBorder="1" applyAlignment="1">
      <alignment horizontal="center" vertical="center"/>
    </xf>
    <xf numFmtId="10" fontId="0" fillId="0" borderId="2" xfId="4" applyNumberFormat="1" applyFont="1" applyBorder="1"/>
    <xf numFmtId="0" fontId="26" fillId="0" borderId="0" xfId="0" applyFont="1"/>
    <xf numFmtId="10" fontId="3" fillId="0" borderId="0" xfId="4" applyNumberFormat="1" applyFont="1" applyAlignment="1">
      <alignment horizontal="center" vertical="center"/>
    </xf>
    <xf numFmtId="10" fontId="12" fillId="5" borderId="1" xfId="0" applyNumberFormat="1" applyFont="1" applyFill="1" applyBorder="1" applyAlignment="1">
      <alignment horizontal="center" vertical="center"/>
    </xf>
    <xf numFmtId="168" fontId="26" fillId="0" borderId="0" xfId="0" applyNumberFormat="1" applyFont="1"/>
    <xf numFmtId="167" fontId="3" fillId="0" borderId="4" xfId="4" applyNumberFormat="1" applyFont="1" applyBorder="1" applyAlignment="1">
      <alignment horizontal="center" vertical="center"/>
    </xf>
    <xf numFmtId="10" fontId="12" fillId="0" borderId="1" xfId="4" applyNumberFormat="1" applyFont="1" applyBorder="1" applyAlignment="1">
      <alignment horizontal="center" vertical="center" wrapText="1"/>
    </xf>
    <xf numFmtId="164" fontId="0" fillId="0" borderId="2" xfId="0" applyNumberFormat="1" applyBorder="1"/>
    <xf numFmtId="2" fontId="0" fillId="0" borderId="2" xfId="4" applyNumberFormat="1" applyFont="1" applyBorder="1"/>
    <xf numFmtId="10" fontId="12" fillId="7" borderId="1" xfId="4" applyNumberFormat="1" applyFont="1" applyFill="1" applyBorder="1" applyAlignment="1">
      <alignment horizontal="center" vertical="center" wrapText="1"/>
    </xf>
    <xf numFmtId="10" fontId="12" fillId="5" borderId="1" xfId="4" applyNumberFormat="1" applyFont="1" applyFill="1" applyBorder="1" applyAlignment="1">
      <alignment horizontal="center" vertical="center"/>
    </xf>
    <xf numFmtId="2" fontId="0" fillId="0" borderId="0" xfId="0" applyNumberFormat="1" applyAlignment="1">
      <alignment vertical="center"/>
    </xf>
    <xf numFmtId="0" fontId="12" fillId="5" borderId="1" xfId="0" applyFont="1" applyFill="1" applyBorder="1" applyAlignment="1">
      <alignment vertical="center"/>
    </xf>
    <xf numFmtId="0" fontId="27" fillId="0" borderId="1" xfId="0" applyFont="1" applyBorder="1" applyAlignment="1">
      <alignment horizontal="center" vertical="center" wrapText="1"/>
    </xf>
    <xf numFmtId="10" fontId="7" fillId="5" borderId="1" xfId="0" applyNumberFormat="1" applyFont="1" applyFill="1" applyBorder="1" applyAlignment="1">
      <alignment horizontal="center" vertical="center"/>
    </xf>
    <xf numFmtId="10" fontId="9" fillId="0" borderId="1" xfId="4" applyNumberFormat="1" applyFont="1" applyBorder="1" applyAlignment="1">
      <alignment horizontal="center" vertical="center" wrapText="1"/>
    </xf>
    <xf numFmtId="0" fontId="9" fillId="0" borderId="0" xfId="0" applyFont="1"/>
    <xf numFmtId="10" fontId="7" fillId="0" borderId="1" xfId="4" applyNumberFormat="1" applyFont="1" applyBorder="1" applyAlignment="1">
      <alignment horizontal="center" vertical="center" wrapText="1"/>
    </xf>
    <xf numFmtId="0" fontId="3" fillId="0" borderId="0" xfId="0" applyFont="1"/>
    <xf numFmtId="10" fontId="3" fillId="0" borderId="1" xfId="4" applyNumberFormat="1" applyFont="1" applyBorder="1" applyAlignment="1">
      <alignment horizontal="center" vertical="center" wrapText="1"/>
    </xf>
    <xf numFmtId="0" fontId="30" fillId="0" borderId="0" xfId="0" applyFont="1"/>
    <xf numFmtId="7" fontId="0" fillId="0" borderId="1" xfId="0" applyNumberFormat="1" applyBorder="1" applyAlignment="1">
      <alignment horizontal="center" vertical="center" wrapText="1"/>
    </xf>
    <xf numFmtId="7" fontId="3" fillId="0" borderId="1" xfId="0" applyNumberFormat="1" applyFont="1" applyBorder="1" applyAlignment="1">
      <alignment horizontal="center" vertical="center" wrapText="1"/>
    </xf>
    <xf numFmtId="7" fontId="3" fillId="6" borderId="1" xfId="0" applyNumberFormat="1" applyFont="1" applyFill="1" applyBorder="1" applyAlignment="1">
      <alignment horizontal="center" vertical="center" wrapText="1"/>
    </xf>
    <xf numFmtId="7" fontId="27" fillId="3" borderId="1" xfId="0" applyNumberFormat="1" applyFont="1" applyFill="1" applyBorder="1" applyAlignment="1">
      <alignment horizontal="center" vertical="center" wrapText="1"/>
    </xf>
    <xf numFmtId="10" fontId="7" fillId="0" borderId="1" xfId="4" applyNumberFormat="1" applyFont="1" applyBorder="1" applyAlignment="1">
      <alignment horizontal="center" vertical="center"/>
    </xf>
    <xf numFmtId="3" fontId="7" fillId="0" borderId="1" xfId="0" applyNumberFormat="1" applyFont="1" applyBorder="1" applyAlignment="1">
      <alignment horizontal="center" vertical="center"/>
    </xf>
    <xf numFmtId="10" fontId="0" fillId="0" borderId="4" xfId="4" applyNumberFormat="1" applyFont="1" applyFill="1" applyBorder="1"/>
    <xf numFmtId="166" fontId="8" fillId="0" borderId="2" xfId="0" applyNumberFormat="1" applyFont="1" applyBorder="1"/>
    <xf numFmtId="44" fontId="0" fillId="0" borderId="4" xfId="3" applyFont="1" applyFill="1" applyBorder="1"/>
    <xf numFmtId="166" fontId="26" fillId="0" borderId="0" xfId="0" applyNumberFormat="1" applyFont="1"/>
    <xf numFmtId="0" fontId="0" fillId="0" borderId="11" xfId="0" applyBorder="1"/>
    <xf numFmtId="7" fontId="32" fillId="0" borderId="1" xfId="0" applyNumberFormat="1" applyFont="1" applyBorder="1" applyAlignment="1">
      <alignment horizontal="center" vertical="center" wrapText="1"/>
    </xf>
    <xf numFmtId="0" fontId="32" fillId="0" borderId="4" xfId="0" applyFont="1" applyBorder="1"/>
    <xf numFmtId="44" fontId="0" fillId="0" borderId="4" xfId="3" applyFont="1" applyBorder="1"/>
    <xf numFmtId="0" fontId="3" fillId="0" borderId="1" xfId="0" applyFont="1" applyBorder="1" applyAlignment="1">
      <alignment horizontal="center" vertical="center" wrapText="1"/>
    </xf>
    <xf numFmtId="0" fontId="29" fillId="3" borderId="1" xfId="0" applyFont="1" applyFill="1" applyBorder="1" applyAlignment="1">
      <alignment horizontal="center" vertical="center" wrapText="1"/>
    </xf>
    <xf numFmtId="0" fontId="31" fillId="0" borderId="1" xfId="0" applyFont="1" applyBorder="1" applyAlignment="1">
      <alignment horizontal="center"/>
    </xf>
    <xf numFmtId="0" fontId="8" fillId="0" borderId="1" xfId="0" applyFont="1" applyBorder="1" applyAlignment="1">
      <alignment horizontal="center" vertical="center" wrapText="1"/>
    </xf>
    <xf numFmtId="0" fontId="0" fillId="0" borderId="1" xfId="0" applyBorder="1" applyAlignment="1">
      <alignment horizontal="center" vertical="center" wrapText="1"/>
    </xf>
    <xf numFmtId="169" fontId="3" fillId="3" borderId="1" xfId="0" applyNumberFormat="1" applyFont="1" applyFill="1" applyBorder="1" applyAlignment="1">
      <alignment horizontal="center" vertical="center" wrapText="1"/>
    </xf>
    <xf numFmtId="0" fontId="28" fillId="6" borderId="12" xfId="0" applyFont="1" applyFill="1" applyBorder="1" applyAlignment="1">
      <alignment horizontal="center" vertical="center"/>
    </xf>
    <xf numFmtId="0" fontId="28" fillId="6" borderId="13" xfId="0" applyFont="1" applyFill="1" applyBorder="1" applyAlignment="1">
      <alignment horizontal="center" vertical="center"/>
    </xf>
    <xf numFmtId="0" fontId="26" fillId="0" borderId="0" xfId="0" applyFont="1" applyAlignment="1">
      <alignment horizontal="center"/>
    </xf>
    <xf numFmtId="0" fontId="3" fillId="0" borderId="1" xfId="0" applyFont="1" applyBorder="1" applyAlignment="1">
      <alignment horizontal="left" vertical="center" wrapText="1"/>
    </xf>
    <xf numFmtId="169" fontId="3" fillId="0" borderId="1" xfId="0" applyNumberFormat="1" applyFont="1" applyBorder="1" applyAlignment="1">
      <alignment horizontal="center" vertical="center" wrapText="1"/>
    </xf>
    <xf numFmtId="0" fontId="12" fillId="0" borderId="1" xfId="0" applyFont="1" applyBorder="1" applyAlignment="1">
      <alignment horizontal="left" vertical="center"/>
    </xf>
    <xf numFmtId="0" fontId="12" fillId="0" borderId="1" xfId="0" applyFont="1" applyBorder="1" applyAlignment="1">
      <alignment horizontal="left" vertical="center" wrapText="1"/>
    </xf>
    <xf numFmtId="0" fontId="12" fillId="5" borderId="7" xfId="0" applyFont="1" applyFill="1" applyBorder="1" applyAlignment="1">
      <alignment horizontal="center" vertical="center"/>
    </xf>
    <xf numFmtId="0" fontId="12" fillId="5" borderId="8" xfId="0" applyFont="1" applyFill="1" applyBorder="1" applyAlignment="1">
      <alignment horizontal="center" vertical="center"/>
    </xf>
    <xf numFmtId="0" fontId="12" fillId="5" borderId="9" xfId="0" applyFont="1" applyFill="1" applyBorder="1" applyAlignment="1">
      <alignment horizontal="center" vertical="center"/>
    </xf>
    <xf numFmtId="0" fontId="12" fillId="0" borderId="0" xfId="0" applyFont="1" applyAlignment="1">
      <alignment horizontal="center" vertical="center"/>
    </xf>
    <xf numFmtId="0" fontId="12" fillId="0" borderId="16" xfId="0" applyFont="1" applyBorder="1" applyAlignment="1">
      <alignment horizontal="center" vertical="center"/>
    </xf>
    <xf numFmtId="0" fontId="28" fillId="6" borderId="7" xfId="0" applyFont="1" applyFill="1" applyBorder="1" applyAlignment="1">
      <alignment horizontal="center" vertical="center"/>
    </xf>
    <xf numFmtId="0" fontId="28" fillId="6" borderId="8" xfId="0" applyFont="1" applyFill="1" applyBorder="1" applyAlignment="1">
      <alignment horizontal="center" vertical="center"/>
    </xf>
    <xf numFmtId="0" fontId="28" fillId="6" borderId="9" xfId="0" applyFont="1" applyFill="1" applyBorder="1" applyAlignment="1">
      <alignment horizontal="center" vertical="center"/>
    </xf>
    <xf numFmtId="0" fontId="12" fillId="5" borderId="1" xfId="0" applyFont="1" applyFill="1" applyBorder="1" applyAlignment="1">
      <alignment horizontal="center" vertical="center" wrapText="1"/>
    </xf>
    <xf numFmtId="0" fontId="12" fillId="0" borderId="1" xfId="0" applyFont="1" applyBorder="1" applyAlignment="1">
      <alignment horizontal="center" vertical="center" wrapText="1"/>
    </xf>
    <xf numFmtId="0" fontId="8" fillId="0" borderId="0" xfId="0" applyFont="1" applyAlignment="1">
      <alignment horizontal="center" vertical="center" wrapText="1"/>
    </xf>
    <xf numFmtId="0" fontId="8" fillId="0" borderId="16" xfId="0" applyFont="1" applyBorder="1" applyAlignment="1">
      <alignment horizontal="center" vertical="center" wrapText="1"/>
    </xf>
    <xf numFmtId="0" fontId="12" fillId="5" borderId="1" xfId="0" applyFont="1" applyFill="1" applyBorder="1" applyAlignment="1">
      <alignment horizontal="center" vertical="center"/>
    </xf>
    <xf numFmtId="0" fontId="12" fillId="0" borderId="1" xfId="0" applyFont="1" applyBorder="1" applyAlignment="1">
      <alignment horizontal="justify" vertical="center" wrapText="1"/>
    </xf>
    <xf numFmtId="0" fontId="12" fillId="0" borderId="7" xfId="0" applyFont="1" applyBorder="1" applyAlignment="1">
      <alignment horizontal="left" vertical="center" wrapText="1"/>
    </xf>
    <xf numFmtId="0" fontId="12" fillId="0" borderId="8" xfId="0" applyFont="1" applyBorder="1" applyAlignment="1">
      <alignment horizontal="left" vertical="center" wrapText="1"/>
    </xf>
    <xf numFmtId="0" fontId="12" fillId="0" borderId="9" xfId="0" applyFont="1" applyBorder="1" applyAlignment="1">
      <alignment horizontal="left" vertical="center" wrapText="1"/>
    </xf>
    <xf numFmtId="0" fontId="12" fillId="0" borderId="17" xfId="0" applyFont="1" applyBorder="1" applyAlignment="1">
      <alignment horizontal="center" vertical="center"/>
    </xf>
    <xf numFmtId="0" fontId="12" fillId="0" borderId="18" xfId="0" applyFont="1" applyBorder="1" applyAlignment="1">
      <alignment horizontal="center" vertical="center"/>
    </xf>
    <xf numFmtId="0" fontId="12" fillId="0" borderId="14" xfId="0" applyFont="1" applyBorder="1" applyAlignment="1">
      <alignment horizontal="center" vertical="center"/>
    </xf>
    <xf numFmtId="0" fontId="12" fillId="0" borderId="15" xfId="0" applyFont="1" applyBorder="1" applyAlignment="1">
      <alignment horizontal="center" vertical="center"/>
    </xf>
    <xf numFmtId="0" fontId="20" fillId="0" borderId="0" xfId="0" applyFont="1" applyAlignment="1">
      <alignment horizontal="center" vertical="center" wrapText="1"/>
    </xf>
    <xf numFmtId="0" fontId="20" fillId="0" borderId="16" xfId="0" applyFont="1" applyBorder="1" applyAlignment="1">
      <alignment horizontal="center" vertical="center" wrapText="1"/>
    </xf>
    <xf numFmtId="0" fontId="12" fillId="0" borderId="1" xfId="0" applyFont="1" applyBorder="1" applyAlignment="1">
      <alignment horizontal="center" vertical="center"/>
    </xf>
    <xf numFmtId="0" fontId="7" fillId="0" borderId="1" xfId="0" applyFont="1" applyBorder="1" applyAlignment="1">
      <alignment horizontal="left" vertical="center" wrapText="1"/>
    </xf>
    <xf numFmtId="0" fontId="22" fillId="0" borderId="2" xfId="0" applyFont="1" applyBorder="1" applyAlignment="1">
      <alignment horizontal="left" vertical="center" wrapText="1"/>
    </xf>
    <xf numFmtId="0" fontId="12" fillId="0" borderId="13"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0" xfId="0" applyFont="1" applyAlignment="1">
      <alignment horizontal="center" vertical="center" wrapText="1"/>
    </xf>
    <xf numFmtId="0" fontId="12" fillId="0" borderId="16" xfId="0" applyFont="1" applyBorder="1" applyAlignment="1">
      <alignment horizontal="center" vertical="center" wrapText="1"/>
    </xf>
    <xf numFmtId="0" fontId="7" fillId="0" borderId="1" xfId="0" applyFont="1" applyBorder="1"/>
    <xf numFmtId="0" fontId="22" fillId="0" borderId="2" xfId="0" applyFont="1" applyBorder="1" applyAlignment="1">
      <alignment horizontal="justify" vertical="center" wrapText="1"/>
    </xf>
    <xf numFmtId="0" fontId="11" fillId="0" borderId="13" xfId="0" applyFont="1" applyBorder="1" applyAlignment="1">
      <alignment horizontal="center" vertical="center"/>
    </xf>
    <xf numFmtId="0" fontId="11" fillId="0" borderId="10" xfId="0" applyFont="1" applyBorder="1" applyAlignment="1">
      <alignment horizontal="center" vertical="center"/>
    </xf>
    <xf numFmtId="0" fontId="11" fillId="0" borderId="0" xfId="0" applyFont="1" applyAlignment="1">
      <alignment horizontal="center" vertical="center"/>
    </xf>
    <xf numFmtId="0" fontId="11" fillId="0" borderId="16" xfId="0" applyFont="1" applyBorder="1" applyAlignment="1">
      <alignment horizontal="center" vertical="center"/>
    </xf>
    <xf numFmtId="0" fontId="12" fillId="0" borderId="7" xfId="0" applyFont="1" applyBorder="1" applyAlignment="1">
      <alignment horizontal="center" vertical="center"/>
    </xf>
    <xf numFmtId="0" fontId="12" fillId="0" borderId="8" xfId="0" applyFont="1" applyBorder="1" applyAlignment="1">
      <alignment horizontal="center" vertical="center"/>
    </xf>
    <xf numFmtId="0" fontId="12" fillId="0" borderId="9" xfId="0" applyFont="1" applyBorder="1" applyAlignment="1">
      <alignment horizontal="center" vertical="center"/>
    </xf>
    <xf numFmtId="0" fontId="23" fillId="0" borderId="1" xfId="0" applyFont="1" applyBorder="1" applyAlignment="1">
      <alignment horizontal="left" vertical="center" wrapText="1"/>
    </xf>
    <xf numFmtId="0" fontId="12" fillId="0" borderId="7" xfId="0" applyFont="1" applyBorder="1" applyAlignment="1">
      <alignment horizontal="justify" vertical="center" wrapText="1"/>
    </xf>
    <xf numFmtId="0" fontId="12" fillId="0" borderId="8" xfId="0" applyFont="1" applyBorder="1" applyAlignment="1">
      <alignment horizontal="justify" vertical="center" wrapText="1"/>
    </xf>
    <xf numFmtId="0" fontId="12" fillId="0" borderId="9" xfId="0" applyFont="1" applyBorder="1" applyAlignment="1">
      <alignment horizontal="justify" vertical="center" wrapText="1"/>
    </xf>
    <xf numFmtId="10" fontId="12" fillId="0" borderId="7" xfId="0" applyNumberFormat="1" applyFont="1" applyBorder="1" applyAlignment="1">
      <alignment horizontal="justify" vertical="center" wrapText="1"/>
    </xf>
    <xf numFmtId="10" fontId="12" fillId="0" borderId="8" xfId="0" applyNumberFormat="1" applyFont="1" applyBorder="1" applyAlignment="1">
      <alignment horizontal="justify" vertical="center" wrapText="1"/>
    </xf>
    <xf numFmtId="10" fontId="12" fillId="0" borderId="9" xfId="0" applyNumberFormat="1" applyFont="1" applyBorder="1" applyAlignment="1">
      <alignment horizontal="justify" vertical="center" wrapText="1"/>
    </xf>
    <xf numFmtId="0" fontId="18" fillId="0" borderId="13" xfId="0" applyFont="1" applyBorder="1" applyAlignment="1">
      <alignment horizontal="center" vertical="center" wrapText="1"/>
    </xf>
    <xf numFmtId="0" fontId="18" fillId="0" borderId="10" xfId="0" applyFont="1" applyBorder="1" applyAlignment="1">
      <alignment horizontal="center" vertical="center" wrapText="1"/>
    </xf>
    <xf numFmtId="0" fontId="18" fillId="0" borderId="0" xfId="0" applyFont="1" applyAlignment="1">
      <alignment horizontal="center" vertical="center" wrapText="1"/>
    </xf>
    <xf numFmtId="0" fontId="18" fillId="0" borderId="16" xfId="0" applyFont="1" applyBorder="1" applyAlignment="1">
      <alignment horizontal="center" vertical="center" wrapText="1"/>
    </xf>
    <xf numFmtId="0" fontId="21" fillId="4" borderId="2" xfId="0" applyFont="1" applyFill="1" applyBorder="1" applyAlignment="1">
      <alignment horizontal="justify" vertical="center" wrapText="1"/>
    </xf>
    <xf numFmtId="0" fontId="17" fillId="0" borderId="13" xfId="0" applyFont="1" applyBorder="1" applyAlignment="1">
      <alignment horizontal="center" vertical="center" wrapText="1"/>
    </xf>
    <xf numFmtId="0" fontId="17" fillId="0" borderId="10" xfId="0" applyFont="1" applyBorder="1" applyAlignment="1">
      <alignment horizontal="center" vertical="center" wrapText="1"/>
    </xf>
    <xf numFmtId="0" fontId="17" fillId="0" borderId="0" xfId="0" applyFont="1" applyAlignment="1">
      <alignment horizontal="center" vertical="center" wrapText="1"/>
    </xf>
    <xf numFmtId="0" fontId="17" fillId="0" borderId="16" xfId="0" applyFont="1" applyBorder="1" applyAlignment="1">
      <alignment horizontal="center" vertical="center" wrapText="1"/>
    </xf>
    <xf numFmtId="0" fontId="4" fillId="0" borderId="1" xfId="0" applyFont="1" applyBorder="1" applyAlignment="1">
      <alignment horizontal="left"/>
    </xf>
    <xf numFmtId="14" fontId="0" fillId="0" borderId="7" xfId="0" applyNumberFormat="1"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0" borderId="0" xfId="0" applyAlignment="1">
      <alignment horizontal="center"/>
    </xf>
    <xf numFmtId="0" fontId="0" fillId="0" borderId="16" xfId="0" applyBorder="1" applyAlignment="1">
      <alignment horizontal="center"/>
    </xf>
    <xf numFmtId="0" fontId="16" fillId="0" borderId="7" xfId="0" applyFont="1" applyBorder="1" applyAlignment="1">
      <alignment horizontal="left"/>
    </xf>
    <xf numFmtId="0" fontId="16" fillId="0" borderId="8" xfId="0" applyFont="1" applyBorder="1" applyAlignment="1">
      <alignment horizontal="left"/>
    </xf>
    <xf numFmtId="0" fontId="16" fillId="0" borderId="9" xfId="0" applyFont="1" applyBorder="1" applyAlignment="1">
      <alignment horizontal="left"/>
    </xf>
    <xf numFmtId="14" fontId="12" fillId="0" borderId="7" xfId="0" applyNumberFormat="1" applyFont="1" applyBorder="1" applyAlignment="1" applyProtection="1">
      <alignment horizontal="center"/>
      <protection locked="0"/>
    </xf>
    <xf numFmtId="14" fontId="12" fillId="0" borderId="8" xfId="0" applyNumberFormat="1" applyFont="1" applyBorder="1" applyAlignment="1" applyProtection="1">
      <alignment horizontal="center"/>
      <protection locked="0"/>
    </xf>
    <xf numFmtId="14" fontId="12" fillId="0" borderId="9" xfId="0" applyNumberFormat="1" applyFont="1" applyBorder="1" applyAlignment="1" applyProtection="1">
      <alignment horizontal="center"/>
      <protection locked="0"/>
    </xf>
    <xf numFmtId="0" fontId="16" fillId="0" borderId="7" xfId="0" applyFont="1" applyBorder="1" applyAlignment="1">
      <alignment horizontal="left" vertical="center"/>
    </xf>
    <xf numFmtId="0" fontId="16" fillId="0" borderId="8" xfId="0" applyFont="1" applyBorder="1" applyAlignment="1">
      <alignment horizontal="left" vertical="center"/>
    </xf>
    <xf numFmtId="0" fontId="16" fillId="0" borderId="9" xfId="0" applyFont="1" applyBorder="1" applyAlignment="1">
      <alignment horizontal="left" vertical="center"/>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6" fillId="0" borderId="7" xfId="0" applyFont="1" applyBorder="1" applyAlignment="1">
      <alignment horizontal="center"/>
    </xf>
    <xf numFmtId="0" fontId="6" fillId="0" borderId="8" xfId="0" applyFont="1" applyBorder="1" applyAlignment="1">
      <alignment horizontal="center"/>
    </xf>
    <xf numFmtId="0" fontId="6" fillId="0" borderId="9" xfId="0" applyFont="1" applyBorder="1" applyAlignment="1">
      <alignment horizontal="center"/>
    </xf>
    <xf numFmtId="0" fontId="8" fillId="0" borderId="13" xfId="0" applyFont="1" applyBorder="1" applyAlignment="1">
      <alignment horizontal="center"/>
    </xf>
    <xf numFmtId="0" fontId="8" fillId="0" borderId="0" xfId="0" applyFont="1" applyAlignment="1">
      <alignment horizontal="center"/>
    </xf>
    <xf numFmtId="0" fontId="0" fillId="0" borderId="2" xfId="0" applyBorder="1" applyAlignment="1">
      <alignment horizontal="center" vertical="center"/>
    </xf>
    <xf numFmtId="0" fontId="0" fillId="0" borderId="3" xfId="0" applyBorder="1" applyAlignment="1">
      <alignment horizontal="center" vertical="center"/>
    </xf>
    <xf numFmtId="0" fontId="15" fillId="2" borderId="1" xfId="0" applyFont="1" applyFill="1" applyBorder="1" applyAlignment="1">
      <alignment horizontal="center"/>
    </xf>
    <xf numFmtId="0" fontId="3" fillId="3"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17" xfId="0" applyBorder="1" applyAlignment="1">
      <alignment horizontal="center"/>
    </xf>
    <xf numFmtId="0" fontId="0" fillId="0" borderId="14" xfId="0" applyBorder="1" applyAlignment="1">
      <alignment horizontal="center"/>
    </xf>
    <xf numFmtId="0" fontId="3" fillId="6" borderId="1" xfId="0" applyFont="1" applyFill="1" applyBorder="1" applyAlignment="1">
      <alignment horizontal="center" vertical="center" wrapText="1"/>
    </xf>
  </cellXfs>
  <cellStyles count="5">
    <cellStyle name="Moeda" xfId="3" builtinId="4"/>
    <cellStyle name="Normal" xfId="0" builtinId="0"/>
    <cellStyle name="Porcentagem" xfId="4" builtinId="5"/>
    <cellStyle name="Vírgula 2" xfId="1" xr:uid="{98108ED1-8BB3-4226-B4F9-49A262533150}"/>
    <cellStyle name="Vírgula 3" xfId="2" xr:uid="{0BA32E0B-15E0-4CDC-98C5-CB7624370D5A}"/>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1192696</xdr:colOff>
      <xdr:row>0</xdr:row>
      <xdr:rowOff>0</xdr:rowOff>
    </xdr:from>
    <xdr:to>
      <xdr:col>5</xdr:col>
      <xdr:colOff>1505502</xdr:colOff>
      <xdr:row>0</xdr:row>
      <xdr:rowOff>313083</xdr:rowOff>
    </xdr:to>
    <xdr:sp macro="" textlink="">
      <xdr:nvSpPr>
        <xdr:cNvPr id="2" name="AutoShape 1" descr="Timbre">
          <a:extLst>
            <a:ext uri="{FF2B5EF4-FFF2-40B4-BE49-F238E27FC236}">
              <a16:creationId xmlns:a16="http://schemas.microsoft.com/office/drawing/2014/main" id="{8CE2712D-5766-4C87-A6B0-E28DE7D52039}"/>
            </a:ext>
          </a:extLst>
        </xdr:cNvPr>
        <xdr:cNvSpPr>
          <a:spLocks noChangeAspect="1" noChangeArrowheads="1"/>
        </xdr:cNvSpPr>
      </xdr:nvSpPr>
      <xdr:spPr bwMode="auto">
        <a:xfrm>
          <a:off x="5028096" y="0"/>
          <a:ext cx="315981" cy="31625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333790</xdr:colOff>
      <xdr:row>0</xdr:row>
      <xdr:rowOff>114300</xdr:rowOff>
    </xdr:from>
    <xdr:to>
      <xdr:col>5</xdr:col>
      <xdr:colOff>749714</xdr:colOff>
      <xdr:row>1</xdr:row>
      <xdr:rowOff>86419</xdr:rowOff>
    </xdr:to>
    <xdr:pic>
      <xdr:nvPicPr>
        <xdr:cNvPr id="3" name="Imagem 2" descr="Resultado de imagem para brasão da república">
          <a:extLst>
            <a:ext uri="{FF2B5EF4-FFF2-40B4-BE49-F238E27FC236}">
              <a16:creationId xmlns:a16="http://schemas.microsoft.com/office/drawing/2014/main" id="{1CDAD8DA-A8AF-4A16-8F21-146BA696084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35765" y="114300"/>
          <a:ext cx="1155699" cy="60711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1192696</xdr:colOff>
      <xdr:row>0</xdr:row>
      <xdr:rowOff>0</xdr:rowOff>
    </xdr:from>
    <xdr:to>
      <xdr:col>5</xdr:col>
      <xdr:colOff>1505502</xdr:colOff>
      <xdr:row>0</xdr:row>
      <xdr:rowOff>316258</xdr:rowOff>
    </xdr:to>
    <xdr:sp macro="" textlink="">
      <xdr:nvSpPr>
        <xdr:cNvPr id="2" name="AutoShape 1" descr="Timbre">
          <a:extLst>
            <a:ext uri="{FF2B5EF4-FFF2-40B4-BE49-F238E27FC236}">
              <a16:creationId xmlns:a16="http://schemas.microsoft.com/office/drawing/2014/main" id="{12E1B19D-14FF-424F-A9FC-60FA9AB9A56C}"/>
            </a:ext>
          </a:extLst>
        </xdr:cNvPr>
        <xdr:cNvSpPr>
          <a:spLocks noChangeAspect="1" noChangeArrowheads="1"/>
        </xdr:cNvSpPr>
      </xdr:nvSpPr>
      <xdr:spPr bwMode="auto">
        <a:xfrm>
          <a:off x="5028096" y="0"/>
          <a:ext cx="315981" cy="313083"/>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333790</xdr:colOff>
      <xdr:row>0</xdr:row>
      <xdr:rowOff>114300</xdr:rowOff>
    </xdr:from>
    <xdr:to>
      <xdr:col>5</xdr:col>
      <xdr:colOff>752889</xdr:colOff>
      <xdr:row>1</xdr:row>
      <xdr:rowOff>83244</xdr:rowOff>
    </xdr:to>
    <xdr:pic>
      <xdr:nvPicPr>
        <xdr:cNvPr id="3" name="Imagem 2" descr="Resultado de imagem para brasão da república">
          <a:extLst>
            <a:ext uri="{FF2B5EF4-FFF2-40B4-BE49-F238E27FC236}">
              <a16:creationId xmlns:a16="http://schemas.microsoft.com/office/drawing/2014/main" id="{FF3CB147-E6DA-4859-86CF-5559988E6F4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35765" y="114300"/>
          <a:ext cx="1152524" cy="61029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1192696</xdr:colOff>
      <xdr:row>0</xdr:row>
      <xdr:rowOff>0</xdr:rowOff>
    </xdr:from>
    <xdr:to>
      <xdr:col>5</xdr:col>
      <xdr:colOff>1505502</xdr:colOff>
      <xdr:row>0</xdr:row>
      <xdr:rowOff>316258</xdr:rowOff>
    </xdr:to>
    <xdr:sp macro="" textlink="">
      <xdr:nvSpPr>
        <xdr:cNvPr id="2" name="AutoShape 1" descr="Timbre">
          <a:extLst>
            <a:ext uri="{FF2B5EF4-FFF2-40B4-BE49-F238E27FC236}">
              <a16:creationId xmlns:a16="http://schemas.microsoft.com/office/drawing/2014/main" id="{3EC03613-E63B-416B-AB82-0E89252974CD}"/>
            </a:ext>
          </a:extLst>
        </xdr:cNvPr>
        <xdr:cNvSpPr>
          <a:spLocks noChangeAspect="1" noChangeArrowheads="1"/>
        </xdr:cNvSpPr>
      </xdr:nvSpPr>
      <xdr:spPr bwMode="auto">
        <a:xfrm>
          <a:off x="5028096" y="0"/>
          <a:ext cx="315981" cy="313083"/>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333790</xdr:colOff>
      <xdr:row>0</xdr:row>
      <xdr:rowOff>114300</xdr:rowOff>
    </xdr:from>
    <xdr:to>
      <xdr:col>5</xdr:col>
      <xdr:colOff>752889</xdr:colOff>
      <xdr:row>1</xdr:row>
      <xdr:rowOff>83244</xdr:rowOff>
    </xdr:to>
    <xdr:pic>
      <xdr:nvPicPr>
        <xdr:cNvPr id="3" name="Imagem 2" descr="Resultado de imagem para brasão da república">
          <a:extLst>
            <a:ext uri="{FF2B5EF4-FFF2-40B4-BE49-F238E27FC236}">
              <a16:creationId xmlns:a16="http://schemas.microsoft.com/office/drawing/2014/main" id="{4A29C4D9-C282-4373-B346-93ACD424868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35765" y="114300"/>
          <a:ext cx="1152524" cy="61029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5</xdr:col>
      <xdr:colOff>1192696</xdr:colOff>
      <xdr:row>0</xdr:row>
      <xdr:rowOff>0</xdr:rowOff>
    </xdr:from>
    <xdr:to>
      <xdr:col>5</xdr:col>
      <xdr:colOff>1505502</xdr:colOff>
      <xdr:row>0</xdr:row>
      <xdr:rowOff>316258</xdr:rowOff>
    </xdr:to>
    <xdr:sp macro="" textlink="">
      <xdr:nvSpPr>
        <xdr:cNvPr id="2" name="AutoShape 1" descr="Timbre">
          <a:extLst>
            <a:ext uri="{FF2B5EF4-FFF2-40B4-BE49-F238E27FC236}">
              <a16:creationId xmlns:a16="http://schemas.microsoft.com/office/drawing/2014/main" id="{20DC4F1E-7D88-4EBD-9347-65DE98B3DD7E}"/>
            </a:ext>
          </a:extLst>
        </xdr:cNvPr>
        <xdr:cNvSpPr>
          <a:spLocks noChangeAspect="1" noChangeArrowheads="1"/>
        </xdr:cNvSpPr>
      </xdr:nvSpPr>
      <xdr:spPr bwMode="auto">
        <a:xfrm>
          <a:off x="5028096" y="0"/>
          <a:ext cx="315981" cy="313083"/>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333790</xdr:colOff>
      <xdr:row>0</xdr:row>
      <xdr:rowOff>114300</xdr:rowOff>
    </xdr:from>
    <xdr:to>
      <xdr:col>5</xdr:col>
      <xdr:colOff>752889</xdr:colOff>
      <xdr:row>1</xdr:row>
      <xdr:rowOff>83244</xdr:rowOff>
    </xdr:to>
    <xdr:pic>
      <xdr:nvPicPr>
        <xdr:cNvPr id="3" name="Imagem 2" descr="Resultado de imagem para brasão da república">
          <a:extLst>
            <a:ext uri="{FF2B5EF4-FFF2-40B4-BE49-F238E27FC236}">
              <a16:creationId xmlns:a16="http://schemas.microsoft.com/office/drawing/2014/main" id="{02B4EEAD-4594-410C-830E-6B4EC7D008E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35765" y="114300"/>
          <a:ext cx="1152524" cy="61029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o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84F2F4-0E55-41B1-8D87-F526D56B253F}">
  <dimension ref="A1:IV144"/>
  <sheetViews>
    <sheetView topLeftCell="A37" workbookViewId="0">
      <selection activeCell="N45" sqref="N45"/>
    </sheetView>
  </sheetViews>
  <sheetFormatPr defaultColWidth="8.7265625" defaultRowHeight="14.5" x14ac:dyDescent="0.35"/>
  <cols>
    <col min="1" max="1" width="9" style="13" bestFit="1" customWidth="1"/>
    <col min="2" max="2" width="10.453125" style="13" bestFit="1" customWidth="1"/>
    <col min="3" max="3" width="13.26953125" style="13" customWidth="1"/>
    <col min="4" max="4" width="11.7265625" style="13" bestFit="1" customWidth="1"/>
    <col min="5" max="5" width="10.453125" style="13" bestFit="1" customWidth="1"/>
    <col min="6" max="6" width="22.90625" style="13" customWidth="1"/>
    <col min="7" max="7" width="9" style="13" bestFit="1" customWidth="1"/>
    <col min="8" max="8" width="14.7265625" style="13" bestFit="1" customWidth="1"/>
    <col min="9" max="9" width="15.54296875" style="14" customWidth="1"/>
    <col min="10" max="10" width="20.81640625" style="13" bestFit="1" customWidth="1"/>
    <col min="11" max="11" width="7.453125" style="13" customWidth="1"/>
    <col min="12" max="12" width="6.54296875" style="13" customWidth="1"/>
    <col min="13" max="14" width="9.26953125" style="13" customWidth="1"/>
    <col min="15" max="256" width="9.1796875" style="13" customWidth="1"/>
    <col min="257" max="16384" width="8.7265625" style="10"/>
  </cols>
  <sheetData>
    <row r="1" spans="1:256" ht="50.25" customHeight="1" x14ac:dyDescent="0.35">
      <c r="A1" s="9"/>
      <c r="B1" s="10"/>
      <c r="C1" s="9"/>
      <c r="D1" s="9"/>
      <c r="E1" s="10"/>
      <c r="F1" s="10"/>
      <c r="G1" s="10"/>
      <c r="J1" s="175"/>
    </row>
    <row r="2" spans="1:256" x14ac:dyDescent="0.35">
      <c r="A2" s="9"/>
      <c r="B2" s="9"/>
      <c r="C2" s="9"/>
      <c r="D2" s="9"/>
      <c r="E2" s="10"/>
      <c r="F2" s="10"/>
      <c r="G2" s="10"/>
      <c r="J2" s="176"/>
    </row>
    <row r="3" spans="1:256" x14ac:dyDescent="0.35">
      <c r="A3" s="177" t="s">
        <v>0</v>
      </c>
      <c r="B3" s="177"/>
      <c r="C3" s="177"/>
      <c r="D3" s="177"/>
      <c r="E3" s="177"/>
      <c r="F3" s="177"/>
      <c r="G3" s="177"/>
      <c r="H3" s="177"/>
      <c r="I3" s="177"/>
      <c r="J3" s="176"/>
    </row>
    <row r="4" spans="1:256" x14ac:dyDescent="0.35">
      <c r="A4" s="178" t="s">
        <v>116</v>
      </c>
      <c r="B4" s="178"/>
      <c r="C4" s="178"/>
      <c r="D4" s="178"/>
      <c r="E4" s="178"/>
      <c r="F4" s="178"/>
      <c r="G4" s="178"/>
      <c r="H4" s="178"/>
      <c r="I4" s="178"/>
      <c r="J4" s="176"/>
    </row>
    <row r="5" spans="1:256" x14ac:dyDescent="0.35">
      <c r="A5" s="179" t="s">
        <v>9</v>
      </c>
      <c r="B5" s="179"/>
      <c r="C5" s="179"/>
      <c r="D5" s="179"/>
      <c r="E5" s="179"/>
      <c r="F5" s="179"/>
      <c r="G5" s="179"/>
      <c r="H5" s="179"/>
      <c r="I5" s="179"/>
      <c r="J5" s="176"/>
    </row>
    <row r="6" spans="1:256" x14ac:dyDescent="0.35">
      <c r="A6" s="180" t="s">
        <v>122</v>
      </c>
      <c r="B6" s="180"/>
      <c r="C6" s="180"/>
      <c r="D6" s="180"/>
      <c r="E6" s="180"/>
      <c r="F6" s="180"/>
      <c r="G6" s="180"/>
      <c r="H6" s="180"/>
      <c r="I6" s="180"/>
      <c r="J6" s="176"/>
    </row>
    <row r="7" spans="1:256" x14ac:dyDescent="0.35">
      <c r="A7" s="16"/>
      <c r="B7" s="16"/>
      <c r="C7" s="16"/>
      <c r="D7" s="16"/>
      <c r="E7" s="16"/>
      <c r="F7" s="16"/>
      <c r="G7" s="16"/>
      <c r="H7" s="17"/>
      <c r="I7" s="18"/>
      <c r="J7" s="176"/>
    </row>
    <row r="8" spans="1:256" customFormat="1" ht="14.5" customHeight="1" x14ac:dyDescent="0.35">
      <c r="A8" s="181" t="s">
        <v>113</v>
      </c>
      <c r="B8" s="181"/>
      <c r="C8" s="181"/>
      <c r="D8" s="181"/>
      <c r="E8" s="181"/>
      <c r="F8" s="181"/>
      <c r="G8" s="181"/>
      <c r="H8" s="181"/>
      <c r="I8" s="181"/>
      <c r="J8" s="176"/>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19"/>
      <c r="EG8" s="19"/>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19"/>
      <c r="FZ8" s="19"/>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19"/>
      <c r="HS8" s="19"/>
      <c r="HT8" s="19"/>
      <c r="HU8" s="19"/>
      <c r="HV8" s="19"/>
      <c r="HW8" s="19"/>
      <c r="HX8" s="19"/>
      <c r="HY8" s="19"/>
      <c r="HZ8" s="19"/>
      <c r="IA8" s="19"/>
      <c r="IB8" s="19"/>
      <c r="IC8" s="19"/>
      <c r="ID8" s="19"/>
      <c r="IE8" s="19"/>
      <c r="IF8" s="19"/>
      <c r="IG8" s="19"/>
      <c r="IH8" s="19"/>
      <c r="II8" s="19"/>
      <c r="IJ8" s="19"/>
      <c r="IK8" s="19"/>
      <c r="IL8" s="19"/>
      <c r="IM8" s="19"/>
      <c r="IN8" s="19"/>
      <c r="IO8" s="19"/>
      <c r="IP8" s="19"/>
      <c r="IQ8" s="19"/>
      <c r="IR8" s="19"/>
      <c r="IS8" s="19"/>
      <c r="IT8" s="19"/>
      <c r="IU8" s="19"/>
      <c r="IV8" s="19"/>
    </row>
    <row r="9" spans="1:256" customFormat="1" ht="14.5" customHeight="1" x14ac:dyDescent="0.35">
      <c r="A9" s="182" t="s">
        <v>81</v>
      </c>
      <c r="B9" s="182"/>
      <c r="C9" s="182"/>
      <c r="D9" s="182"/>
      <c r="E9" s="182"/>
      <c r="F9" s="182"/>
      <c r="G9" s="182"/>
      <c r="H9" s="182"/>
      <c r="I9" s="182"/>
      <c r="J9" s="176"/>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c r="FS9" s="19"/>
      <c r="FT9" s="19"/>
      <c r="FU9" s="19"/>
      <c r="FV9" s="19"/>
      <c r="FW9" s="19"/>
      <c r="FX9" s="19"/>
      <c r="FY9" s="19"/>
      <c r="FZ9" s="19"/>
      <c r="GA9" s="19"/>
      <c r="GB9" s="19"/>
      <c r="GC9" s="19"/>
      <c r="GD9" s="19"/>
      <c r="GE9" s="19"/>
      <c r="GF9" s="19"/>
      <c r="GG9" s="19"/>
      <c r="GH9" s="19"/>
      <c r="GI9" s="19"/>
      <c r="GJ9" s="19"/>
      <c r="GK9" s="19"/>
      <c r="GL9" s="19"/>
      <c r="GM9" s="19"/>
      <c r="GN9" s="19"/>
      <c r="GO9" s="19"/>
      <c r="GP9" s="19"/>
      <c r="GQ9" s="19"/>
      <c r="GR9" s="19"/>
      <c r="GS9" s="19"/>
      <c r="GT9" s="19"/>
      <c r="GU9" s="19"/>
      <c r="GV9" s="19"/>
      <c r="GW9" s="19"/>
      <c r="GX9" s="19"/>
      <c r="GY9" s="19"/>
      <c r="GZ9" s="19"/>
      <c r="HA9" s="19"/>
      <c r="HB9" s="19"/>
      <c r="HC9" s="19"/>
      <c r="HD9" s="19"/>
      <c r="HE9" s="19"/>
      <c r="HF9" s="19"/>
      <c r="HG9" s="19"/>
      <c r="HH9" s="19"/>
      <c r="HI9" s="19"/>
      <c r="HJ9" s="19"/>
      <c r="HK9" s="19"/>
      <c r="HL9" s="19"/>
      <c r="HM9" s="19"/>
      <c r="HN9" s="19"/>
      <c r="HO9" s="19"/>
      <c r="HP9" s="19"/>
      <c r="HQ9" s="19"/>
      <c r="HR9" s="19"/>
      <c r="HS9" s="19"/>
      <c r="HT9" s="19"/>
      <c r="HU9" s="19"/>
      <c r="HV9" s="19"/>
      <c r="HW9" s="19"/>
      <c r="HX9" s="19"/>
      <c r="HY9" s="19"/>
      <c r="HZ9" s="19"/>
      <c r="IA9" s="19"/>
      <c r="IB9" s="19"/>
      <c r="IC9" s="19"/>
      <c r="ID9" s="19"/>
      <c r="IE9" s="19"/>
      <c r="IF9" s="19"/>
      <c r="IG9" s="19"/>
      <c r="IH9" s="19"/>
      <c r="II9" s="19"/>
      <c r="IJ9" s="19"/>
      <c r="IK9" s="19"/>
      <c r="IL9" s="19"/>
      <c r="IM9" s="19"/>
      <c r="IN9" s="19"/>
      <c r="IO9" s="19"/>
      <c r="IP9" s="19"/>
      <c r="IQ9" s="19"/>
      <c r="IR9" s="19"/>
      <c r="IS9" s="19"/>
      <c r="IT9" s="19"/>
      <c r="IU9" s="19"/>
      <c r="IV9" s="19"/>
    </row>
    <row r="10" spans="1:256" customFormat="1" ht="14.5" customHeight="1" x14ac:dyDescent="0.35">
      <c r="A10" s="108" t="s">
        <v>75</v>
      </c>
      <c r="B10" s="108"/>
      <c r="C10" s="108"/>
      <c r="D10" s="108"/>
      <c r="E10" s="108"/>
      <c r="F10" s="108"/>
      <c r="G10" s="108"/>
      <c r="H10" s="108"/>
      <c r="I10" s="108"/>
      <c r="J10" s="176"/>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19"/>
      <c r="EG10" s="19"/>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19"/>
      <c r="FZ10" s="19"/>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19"/>
      <c r="HS10" s="19"/>
      <c r="HT10" s="19"/>
      <c r="HU10" s="19"/>
      <c r="HV10" s="19"/>
      <c r="HW10" s="19"/>
      <c r="HX10" s="19"/>
      <c r="HY10" s="19"/>
      <c r="HZ10" s="19"/>
      <c r="IA10" s="19"/>
      <c r="IB10" s="19"/>
      <c r="IC10" s="19"/>
      <c r="ID10" s="19"/>
      <c r="IE10" s="19"/>
      <c r="IF10" s="19"/>
      <c r="IG10" s="19"/>
      <c r="IH10" s="19"/>
      <c r="II10" s="19"/>
      <c r="IJ10" s="19"/>
      <c r="IK10" s="19"/>
      <c r="IL10" s="19"/>
      <c r="IM10" s="19"/>
      <c r="IN10" s="19"/>
      <c r="IO10" s="19"/>
      <c r="IP10" s="19"/>
      <c r="IQ10" s="19"/>
      <c r="IR10" s="19"/>
      <c r="IS10" s="19"/>
      <c r="IT10" s="19"/>
      <c r="IU10" s="19"/>
      <c r="IV10" s="19"/>
    </row>
    <row r="11" spans="1:256" customFormat="1" x14ac:dyDescent="0.35">
      <c r="A11" s="183"/>
      <c r="B11" s="183"/>
      <c r="C11" s="183"/>
      <c r="D11" s="183"/>
      <c r="E11" s="183"/>
      <c r="F11" s="183"/>
      <c r="G11" s="183"/>
      <c r="H11" s="183"/>
      <c r="I11" s="183"/>
      <c r="J11" s="176"/>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19"/>
      <c r="DM11" s="19"/>
      <c r="DN11" s="19"/>
      <c r="DO11" s="19"/>
      <c r="DP11" s="19"/>
      <c r="DQ11" s="19"/>
      <c r="DR11" s="19"/>
      <c r="DS11" s="19"/>
      <c r="DT11" s="19"/>
      <c r="DU11" s="19"/>
      <c r="DV11" s="19"/>
      <c r="DW11" s="19"/>
      <c r="DX11" s="19"/>
      <c r="DY11" s="19"/>
      <c r="DZ11" s="19"/>
      <c r="EA11" s="19"/>
      <c r="EB11" s="19"/>
      <c r="EC11" s="19"/>
      <c r="ED11" s="19"/>
      <c r="EE11" s="19"/>
      <c r="EF11" s="19"/>
      <c r="EG11" s="19"/>
      <c r="EH11" s="19"/>
      <c r="EI11" s="19"/>
      <c r="EJ11" s="19"/>
      <c r="EK11" s="19"/>
      <c r="EL11" s="19"/>
      <c r="EM11" s="19"/>
      <c r="EN11" s="19"/>
      <c r="EO11" s="19"/>
      <c r="EP11" s="19"/>
      <c r="EQ11" s="19"/>
      <c r="ER11" s="19"/>
      <c r="ES11" s="19"/>
      <c r="ET11" s="19"/>
      <c r="EU11" s="19"/>
      <c r="EV11" s="19"/>
      <c r="EW11" s="19"/>
      <c r="EX11" s="19"/>
      <c r="EY11" s="19"/>
      <c r="EZ11" s="19"/>
      <c r="FA11" s="19"/>
      <c r="FB11" s="19"/>
      <c r="FC11" s="19"/>
      <c r="FD11" s="19"/>
      <c r="FE11" s="19"/>
      <c r="FF11" s="19"/>
      <c r="FG11" s="19"/>
      <c r="FH11" s="19"/>
      <c r="FI11" s="19"/>
      <c r="FJ11" s="19"/>
      <c r="FK11" s="19"/>
      <c r="FL11" s="19"/>
      <c r="FM11" s="19"/>
      <c r="FN11" s="19"/>
      <c r="FO11" s="19"/>
      <c r="FP11" s="19"/>
      <c r="FQ11" s="19"/>
      <c r="FR11" s="19"/>
      <c r="FS11" s="19"/>
      <c r="FT11" s="19"/>
      <c r="FU11" s="19"/>
      <c r="FV11" s="19"/>
      <c r="FW11" s="19"/>
      <c r="FX11" s="19"/>
      <c r="FY11" s="19"/>
      <c r="FZ11" s="19"/>
      <c r="GA11" s="19"/>
      <c r="GB11" s="19"/>
      <c r="GC11" s="19"/>
      <c r="GD11" s="19"/>
      <c r="GE11" s="19"/>
      <c r="GF11" s="19"/>
      <c r="GG11" s="19"/>
      <c r="GH11" s="19"/>
      <c r="GI11" s="19"/>
      <c r="GJ11" s="19"/>
      <c r="GK11" s="19"/>
      <c r="GL11" s="19"/>
      <c r="GM11" s="19"/>
      <c r="GN11" s="19"/>
      <c r="GO11" s="19"/>
      <c r="GP11" s="19"/>
      <c r="GQ11" s="19"/>
      <c r="GR11" s="19"/>
      <c r="GS11" s="19"/>
      <c r="GT11" s="19"/>
      <c r="GU11" s="19"/>
      <c r="GV11" s="19"/>
      <c r="GW11" s="19"/>
      <c r="GX11" s="19"/>
      <c r="GY11" s="19"/>
      <c r="GZ11" s="19"/>
      <c r="HA11" s="19"/>
      <c r="HB11" s="19"/>
      <c r="HC11" s="19"/>
      <c r="HD11" s="19"/>
      <c r="HE11" s="19"/>
      <c r="HF11" s="19"/>
      <c r="HG11" s="19"/>
      <c r="HH11" s="19"/>
      <c r="HI11" s="19"/>
      <c r="HJ11" s="19"/>
      <c r="HK11" s="19"/>
      <c r="HL11" s="19"/>
      <c r="HM11" s="19"/>
      <c r="HN11" s="19"/>
      <c r="HO11" s="19"/>
      <c r="HP11" s="19"/>
      <c r="HQ11" s="19"/>
      <c r="HR11" s="19"/>
      <c r="HS11" s="19"/>
      <c r="HT11" s="19"/>
      <c r="HU11" s="19"/>
      <c r="HV11" s="19"/>
      <c r="HW11" s="19"/>
      <c r="HX11" s="19"/>
      <c r="HY11" s="19"/>
      <c r="HZ11" s="19"/>
      <c r="IA11" s="19"/>
      <c r="IB11" s="19"/>
      <c r="IC11" s="19"/>
      <c r="ID11" s="19"/>
      <c r="IE11" s="19"/>
      <c r="IF11" s="19"/>
      <c r="IG11" s="19"/>
      <c r="IH11" s="19"/>
      <c r="II11" s="19"/>
      <c r="IJ11" s="19"/>
      <c r="IK11" s="19"/>
      <c r="IL11" s="19"/>
      <c r="IM11" s="19"/>
      <c r="IN11" s="19"/>
      <c r="IO11" s="19"/>
      <c r="IP11" s="19"/>
      <c r="IQ11" s="19"/>
      <c r="IR11" s="19"/>
      <c r="IS11" s="19"/>
      <c r="IT11" s="19"/>
      <c r="IU11" s="19"/>
      <c r="IV11" s="19"/>
    </row>
    <row r="12" spans="1:256" customFormat="1" x14ac:dyDescent="0.35">
      <c r="A12" s="184"/>
      <c r="B12" s="184"/>
      <c r="C12" s="184"/>
      <c r="D12" s="184"/>
      <c r="E12" s="184"/>
      <c r="F12" s="184"/>
      <c r="G12" s="184"/>
      <c r="H12" s="184"/>
      <c r="I12" s="184"/>
      <c r="J12" s="176"/>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19"/>
      <c r="EG12" s="19"/>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19"/>
      <c r="FZ12" s="19"/>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19"/>
      <c r="HS12" s="19"/>
      <c r="HT12" s="19"/>
      <c r="HU12" s="19"/>
      <c r="HV12" s="19"/>
      <c r="HW12" s="19"/>
      <c r="HX12" s="19"/>
      <c r="HY12" s="19"/>
      <c r="HZ12" s="19"/>
      <c r="IA12" s="19"/>
      <c r="IB12" s="19"/>
      <c r="IC12" s="19"/>
      <c r="ID12" s="19"/>
      <c r="IE12" s="19"/>
      <c r="IF12" s="19"/>
      <c r="IG12" s="19"/>
      <c r="IH12" s="19"/>
      <c r="II12" s="19"/>
      <c r="IJ12" s="19"/>
      <c r="IK12" s="19"/>
      <c r="IL12" s="19"/>
      <c r="IM12" s="19"/>
      <c r="IN12" s="19"/>
      <c r="IO12" s="19"/>
      <c r="IP12" s="19"/>
      <c r="IQ12" s="19"/>
      <c r="IR12" s="19"/>
      <c r="IS12" s="19"/>
      <c r="IT12" s="19"/>
      <c r="IU12" s="19"/>
      <c r="IV12" s="19"/>
    </row>
    <row r="13" spans="1:256" customFormat="1" ht="13" customHeight="1" x14ac:dyDescent="0.35">
      <c r="A13" s="185" t="s">
        <v>69</v>
      </c>
      <c r="B13" s="185"/>
      <c r="C13" s="185"/>
      <c r="D13" s="185"/>
      <c r="E13" s="185"/>
      <c r="F13" s="185"/>
      <c r="G13" s="185"/>
      <c r="H13" s="185"/>
      <c r="I13" s="185"/>
      <c r="J13" s="176"/>
    </row>
    <row r="14" spans="1:256" customFormat="1" ht="14.5" customHeight="1" x14ac:dyDescent="0.35">
      <c r="A14" s="20" t="s">
        <v>14</v>
      </c>
      <c r="B14" s="160" t="s">
        <v>70</v>
      </c>
      <c r="C14" s="161"/>
      <c r="D14" s="161"/>
      <c r="E14" s="161"/>
      <c r="F14" s="162"/>
      <c r="G14" s="163" t="s">
        <v>71</v>
      </c>
      <c r="H14" s="164"/>
      <c r="I14" s="165"/>
      <c r="J14" s="176"/>
    </row>
    <row r="15" spans="1:256" customFormat="1" x14ac:dyDescent="0.35">
      <c r="A15" s="20" t="s">
        <v>15</v>
      </c>
      <c r="B15" s="166" t="s">
        <v>72</v>
      </c>
      <c r="C15" s="167"/>
      <c r="D15" s="167"/>
      <c r="E15" s="167"/>
      <c r="F15" s="168"/>
      <c r="G15" s="169" t="s">
        <v>123</v>
      </c>
      <c r="H15" s="170"/>
      <c r="I15" s="171"/>
      <c r="J15" s="176"/>
    </row>
    <row r="16" spans="1:256" customFormat="1" ht="14.5" customHeight="1" x14ac:dyDescent="0.35">
      <c r="A16" s="20" t="s">
        <v>29</v>
      </c>
      <c r="B16" s="160" t="s">
        <v>73</v>
      </c>
      <c r="C16" s="161"/>
      <c r="D16" s="161"/>
      <c r="E16" s="161"/>
      <c r="F16" s="162"/>
      <c r="G16" s="172">
        <v>24</v>
      </c>
      <c r="H16" s="173"/>
      <c r="I16" s="174"/>
      <c r="J16" s="176"/>
    </row>
    <row r="17" spans="1:256" customFormat="1" ht="15" customHeight="1" x14ac:dyDescent="0.35">
      <c r="A17" s="20" t="s">
        <v>32</v>
      </c>
      <c r="B17" s="154" t="s">
        <v>74</v>
      </c>
      <c r="C17" s="154"/>
      <c r="D17" s="154"/>
      <c r="E17" s="154"/>
      <c r="F17" s="154"/>
      <c r="G17" s="155">
        <v>45658</v>
      </c>
      <c r="H17" s="156"/>
      <c r="I17" s="157"/>
      <c r="J17" s="176"/>
    </row>
    <row r="18" spans="1:256" x14ac:dyDescent="0.35">
      <c r="A18" s="158"/>
      <c r="B18" s="158"/>
      <c r="C18" s="158"/>
      <c r="D18" s="158"/>
      <c r="E18" s="158"/>
      <c r="F18" s="158"/>
      <c r="G18" s="158"/>
      <c r="H18" s="158"/>
      <c r="I18" s="158"/>
      <c r="J18" s="159"/>
    </row>
    <row r="19" spans="1:256" x14ac:dyDescent="0.35">
      <c r="A19" s="158"/>
      <c r="B19" s="158"/>
      <c r="C19" s="158"/>
      <c r="D19" s="158"/>
      <c r="E19" s="158"/>
      <c r="F19" s="158"/>
      <c r="G19" s="158"/>
      <c r="H19" s="158"/>
      <c r="I19" s="158"/>
      <c r="J19" s="159"/>
    </row>
    <row r="20" spans="1:256" x14ac:dyDescent="0.35">
      <c r="A20" s="108" t="s">
        <v>10</v>
      </c>
      <c r="B20" s="108"/>
      <c r="C20" s="108"/>
      <c r="D20" s="108"/>
      <c r="E20" s="108"/>
      <c r="F20" s="108"/>
      <c r="G20" s="108"/>
      <c r="H20" s="108"/>
      <c r="I20" s="108"/>
      <c r="J20" s="11"/>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row>
    <row r="21" spans="1:256" s="22" customFormat="1" ht="30" customHeight="1" x14ac:dyDescent="0.35">
      <c r="A21" s="3">
        <v>1</v>
      </c>
      <c r="B21" s="107" t="s">
        <v>11</v>
      </c>
      <c r="C21" s="107"/>
      <c r="D21" s="107"/>
      <c r="E21" s="107"/>
      <c r="F21" s="107"/>
      <c r="G21" s="107"/>
      <c r="H21" s="3" t="s">
        <v>12</v>
      </c>
      <c r="I21" s="3" t="s">
        <v>13</v>
      </c>
      <c r="J21" s="21"/>
      <c r="K21" s="13"/>
      <c r="N21" s="13"/>
      <c r="O21" s="13"/>
      <c r="P21" s="13"/>
    </row>
    <row r="22" spans="1:256" x14ac:dyDescent="0.35">
      <c r="A22" s="5" t="s">
        <v>14</v>
      </c>
      <c r="B22" s="98" t="s">
        <v>125</v>
      </c>
      <c r="C22" s="98"/>
      <c r="D22" s="98"/>
      <c r="E22" s="98"/>
      <c r="F22" s="98"/>
      <c r="G22" s="98"/>
      <c r="H22" s="98"/>
      <c r="I22" s="28">
        <f>(2768.85/220)*150</f>
        <v>1887.8522727272727</v>
      </c>
      <c r="J22" s="84" t="s">
        <v>124</v>
      </c>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row>
    <row r="23" spans="1:256" ht="15.75" customHeight="1" x14ac:dyDescent="0.35">
      <c r="A23" s="5" t="s">
        <v>15</v>
      </c>
      <c r="B23" s="112" t="s">
        <v>76</v>
      </c>
      <c r="C23" s="112"/>
      <c r="D23" s="112"/>
      <c r="E23" s="112"/>
      <c r="F23" s="112"/>
      <c r="G23" s="112"/>
      <c r="H23" s="43">
        <v>0.3</v>
      </c>
      <c r="I23" s="32">
        <f>ROUND(H23*I22,2)</f>
        <v>566.36</v>
      </c>
      <c r="J23" s="85"/>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row>
    <row r="24" spans="1:256" ht="15.75" customHeight="1" x14ac:dyDescent="0.35">
      <c r="A24" s="107" t="s">
        <v>1</v>
      </c>
      <c r="B24" s="107"/>
      <c r="C24" s="107"/>
      <c r="D24" s="107"/>
      <c r="E24" s="107"/>
      <c r="F24" s="107"/>
      <c r="G24" s="107"/>
      <c r="H24" s="107"/>
      <c r="I24" s="33">
        <f>SUM(I22:I23)</f>
        <v>2454.2122727272726</v>
      </c>
      <c r="J24" s="11"/>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row>
    <row r="25" spans="1:256" x14ac:dyDescent="0.35">
      <c r="A25" s="149" t="s">
        <v>16</v>
      </c>
      <c r="B25" s="149"/>
      <c r="C25" s="149"/>
      <c r="D25" s="149"/>
      <c r="E25" s="149"/>
      <c r="F25" s="149"/>
      <c r="G25" s="149"/>
      <c r="H25" s="149"/>
      <c r="I25" s="149"/>
      <c r="J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row>
    <row r="26" spans="1:256" ht="14.5" customHeight="1" x14ac:dyDescent="0.35">
      <c r="A26" s="150"/>
      <c r="B26" s="150"/>
      <c r="C26" s="150"/>
      <c r="D26" s="150"/>
      <c r="E26" s="150"/>
      <c r="F26" s="150"/>
      <c r="G26" s="150"/>
      <c r="H26" s="150"/>
      <c r="I26" s="150"/>
      <c r="J26" s="151"/>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row>
    <row r="27" spans="1:256" ht="14.5" customHeight="1" x14ac:dyDescent="0.35">
      <c r="A27" s="152"/>
      <c r="B27" s="152"/>
      <c r="C27" s="152"/>
      <c r="D27" s="152"/>
      <c r="E27" s="152"/>
      <c r="F27" s="152"/>
      <c r="G27" s="152"/>
      <c r="H27" s="152"/>
      <c r="I27" s="152"/>
      <c r="J27" s="153"/>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row>
    <row r="28" spans="1:256" ht="21.75" customHeight="1" x14ac:dyDescent="0.35">
      <c r="A28" s="122" t="s">
        <v>17</v>
      </c>
      <c r="B28" s="122"/>
      <c r="C28" s="122"/>
      <c r="D28" s="122"/>
      <c r="E28" s="122"/>
      <c r="F28" s="122"/>
      <c r="G28" s="122"/>
      <c r="H28" s="122"/>
      <c r="I28" s="122"/>
      <c r="J28" s="11"/>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row>
    <row r="29" spans="1:256" x14ac:dyDescent="0.35">
      <c r="A29" s="111" t="s">
        <v>18</v>
      </c>
      <c r="B29" s="111"/>
      <c r="C29" s="111"/>
      <c r="D29" s="111"/>
      <c r="E29" s="111"/>
      <c r="F29" s="111"/>
      <c r="G29" s="111"/>
      <c r="H29" s="111"/>
      <c r="I29" s="111"/>
      <c r="J29" s="11"/>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row>
    <row r="30" spans="1:256" ht="26.15" customHeight="1" x14ac:dyDescent="0.35">
      <c r="A30" s="4" t="s">
        <v>19</v>
      </c>
      <c r="B30" s="122" t="s">
        <v>20</v>
      </c>
      <c r="C30" s="122"/>
      <c r="D30" s="122"/>
      <c r="E30" s="122"/>
      <c r="F30" s="122"/>
      <c r="G30" s="122"/>
      <c r="H30" s="122"/>
      <c r="I30" s="5" t="s">
        <v>21</v>
      </c>
      <c r="J30" s="11"/>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row>
    <row r="31" spans="1:256" x14ac:dyDescent="0.35">
      <c r="A31" s="4" t="s">
        <v>14</v>
      </c>
      <c r="B31" s="139" t="s">
        <v>114</v>
      </c>
      <c r="C31" s="140"/>
      <c r="D31" s="140"/>
      <c r="E31" s="140"/>
      <c r="F31" s="140"/>
      <c r="G31" s="141"/>
      <c r="H31" s="23">
        <v>8.3299999999999999E-2</v>
      </c>
      <c r="I31" s="34">
        <f>I24*H31</f>
        <v>204.4358823181818</v>
      </c>
      <c r="J31" s="11"/>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row>
    <row r="32" spans="1:256" x14ac:dyDescent="0.35">
      <c r="A32" s="4" t="s">
        <v>15</v>
      </c>
      <c r="B32" s="142" t="s">
        <v>115</v>
      </c>
      <c r="C32" s="143"/>
      <c r="D32" s="143"/>
      <c r="E32" s="143"/>
      <c r="F32" s="143"/>
      <c r="G32" s="144"/>
      <c r="H32" s="23">
        <v>0.121</v>
      </c>
      <c r="I32" s="34">
        <f>I24*H32</f>
        <v>296.95968499999998</v>
      </c>
      <c r="J32" s="11"/>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row>
    <row r="33" spans="1:256" x14ac:dyDescent="0.35">
      <c r="A33" s="99" t="s">
        <v>1</v>
      </c>
      <c r="B33" s="100"/>
      <c r="C33" s="100"/>
      <c r="D33" s="100"/>
      <c r="E33" s="100"/>
      <c r="F33" s="100"/>
      <c r="G33" s="101"/>
      <c r="H33" s="65">
        <f>SUM(H31:H32)</f>
        <v>0.20429999999999998</v>
      </c>
      <c r="I33" s="33">
        <f>SUM(I31+I32)</f>
        <v>501.39556731818175</v>
      </c>
      <c r="J33" s="11"/>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row>
    <row r="34" spans="1:256" ht="41" customHeight="1" x14ac:dyDescent="0.35">
      <c r="A34" s="130" t="s">
        <v>22</v>
      </c>
      <c r="B34" s="130"/>
      <c r="C34" s="130"/>
      <c r="D34" s="130"/>
      <c r="E34" s="130"/>
      <c r="F34" s="130"/>
      <c r="G34" s="130"/>
      <c r="H34" s="130"/>
      <c r="I34" s="130"/>
      <c r="J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row>
    <row r="35" spans="1:256" ht="14.5" customHeight="1" x14ac:dyDescent="0.35">
      <c r="A35" s="145"/>
      <c r="B35" s="145"/>
      <c r="C35" s="145"/>
      <c r="D35" s="145"/>
      <c r="E35" s="145"/>
      <c r="F35" s="145"/>
      <c r="G35" s="145"/>
      <c r="H35" s="145"/>
      <c r="I35" s="145"/>
      <c r="J35" s="146"/>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row>
    <row r="36" spans="1:256" ht="17.5" customHeight="1" x14ac:dyDescent="0.35">
      <c r="A36" s="147"/>
      <c r="B36" s="147"/>
      <c r="C36" s="147"/>
      <c r="D36" s="147"/>
      <c r="E36" s="147"/>
      <c r="F36" s="147"/>
      <c r="G36" s="147"/>
      <c r="H36" s="147"/>
      <c r="I36" s="147"/>
      <c r="J36" s="148"/>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row>
    <row r="37" spans="1:256" s="13" customFormat="1" ht="32.25" customHeight="1" x14ac:dyDescent="0.35">
      <c r="A37" s="108" t="s">
        <v>78</v>
      </c>
      <c r="B37" s="108"/>
      <c r="C37" s="108"/>
      <c r="D37" s="108"/>
      <c r="E37" s="108"/>
      <c r="F37" s="108"/>
      <c r="G37" s="108"/>
      <c r="H37" s="108"/>
      <c r="I37" s="108"/>
      <c r="J37" s="15"/>
    </row>
    <row r="38" spans="1:256" ht="30" customHeight="1" x14ac:dyDescent="0.35">
      <c r="A38" s="6" t="s">
        <v>23</v>
      </c>
      <c r="B38" s="107" t="s">
        <v>24</v>
      </c>
      <c r="C38" s="107"/>
      <c r="D38" s="107"/>
      <c r="E38" s="107"/>
      <c r="F38" s="107"/>
      <c r="G38" s="107"/>
      <c r="H38" s="3" t="s">
        <v>25</v>
      </c>
      <c r="I38" s="3" t="s">
        <v>26</v>
      </c>
      <c r="J38" s="11"/>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row>
    <row r="39" spans="1:256" ht="15.75" customHeight="1" x14ac:dyDescent="0.35">
      <c r="A39" s="4" t="s">
        <v>14</v>
      </c>
      <c r="B39" s="98" t="s">
        <v>27</v>
      </c>
      <c r="C39" s="98"/>
      <c r="D39" s="98"/>
      <c r="E39" s="98"/>
      <c r="F39" s="98"/>
      <c r="G39" s="98"/>
      <c r="H39" s="23">
        <v>0.2</v>
      </c>
      <c r="I39" s="32">
        <f>(I24+I33)*H39</f>
        <v>591.12156800909088</v>
      </c>
      <c r="J39" s="11"/>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row>
    <row r="40" spans="1:256" ht="15.75" customHeight="1" x14ac:dyDescent="0.35">
      <c r="A40" s="4" t="s">
        <v>15</v>
      </c>
      <c r="B40" s="98" t="s">
        <v>28</v>
      </c>
      <c r="C40" s="98"/>
      <c r="D40" s="98"/>
      <c r="E40" s="98"/>
      <c r="F40" s="98"/>
      <c r="G40" s="98"/>
      <c r="H40" s="23">
        <v>2.5000000000000001E-2</v>
      </c>
      <c r="I40" s="32">
        <f>(I24+I33)*H40</f>
        <v>73.89019600113636</v>
      </c>
      <c r="J40" s="11"/>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row>
    <row r="41" spans="1:256" ht="38" customHeight="1" x14ac:dyDescent="0.35">
      <c r="A41" s="4" t="s">
        <v>29</v>
      </c>
      <c r="B41" s="138" t="s">
        <v>77</v>
      </c>
      <c r="C41" s="138"/>
      <c r="D41" s="5" t="s">
        <v>30</v>
      </c>
      <c r="E41" s="29">
        <v>0.03</v>
      </c>
      <c r="F41" s="5" t="s">
        <v>31</v>
      </c>
      <c r="G41" s="30">
        <v>1</v>
      </c>
      <c r="H41" s="23">
        <f>ROUND((E41*G41),6)</f>
        <v>0.03</v>
      </c>
      <c r="I41" s="32">
        <f>(I24+I33)*H41</f>
        <v>88.668235201363629</v>
      </c>
      <c r="J41" s="40" t="s">
        <v>120</v>
      </c>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row>
    <row r="42" spans="1:256" ht="15.75" customHeight="1" x14ac:dyDescent="0.35">
      <c r="A42" s="4" t="s">
        <v>32</v>
      </c>
      <c r="B42" s="98" t="s">
        <v>33</v>
      </c>
      <c r="C42" s="98"/>
      <c r="D42" s="98"/>
      <c r="E42" s="98"/>
      <c r="F42" s="98"/>
      <c r="G42" s="98"/>
      <c r="H42" s="23">
        <v>1.4999999999999999E-2</v>
      </c>
      <c r="I42" s="32">
        <f>(I24+I33)*H42</f>
        <v>44.334117600681815</v>
      </c>
      <c r="J42" s="11"/>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row>
    <row r="43" spans="1:256" ht="15.75" customHeight="1" x14ac:dyDescent="0.35">
      <c r="A43" s="4" t="s">
        <v>8</v>
      </c>
      <c r="B43" s="98" t="s">
        <v>34</v>
      </c>
      <c r="C43" s="98"/>
      <c r="D43" s="98"/>
      <c r="E43" s="98"/>
      <c r="F43" s="98"/>
      <c r="G43" s="98"/>
      <c r="H43" s="23">
        <v>0.01</v>
      </c>
      <c r="I43" s="32">
        <f>(I24+I33)*H43</f>
        <v>29.556078400454545</v>
      </c>
      <c r="J43" s="11"/>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row>
    <row r="44" spans="1:256" ht="15.75" customHeight="1" x14ac:dyDescent="0.35">
      <c r="A44" s="4" t="s">
        <v>35</v>
      </c>
      <c r="B44" s="98" t="s">
        <v>2</v>
      </c>
      <c r="C44" s="98"/>
      <c r="D44" s="98"/>
      <c r="E44" s="98"/>
      <c r="F44" s="98"/>
      <c r="G44" s="98"/>
      <c r="H44" s="23">
        <v>6.0000000000000001E-3</v>
      </c>
      <c r="I44" s="32">
        <f>(I24+I33)*H44</f>
        <v>17.733647040272725</v>
      </c>
      <c r="J44" s="11"/>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row>
    <row r="45" spans="1:256" ht="20.5" customHeight="1" x14ac:dyDescent="0.35">
      <c r="A45" s="4" t="s">
        <v>36</v>
      </c>
      <c r="B45" s="98" t="s">
        <v>3</v>
      </c>
      <c r="C45" s="98"/>
      <c r="D45" s="98"/>
      <c r="E45" s="98"/>
      <c r="F45" s="98"/>
      <c r="G45" s="98"/>
      <c r="H45" s="23">
        <v>2E-3</v>
      </c>
      <c r="I45" s="32">
        <f>(I24+I33)*H45</f>
        <v>5.9112156800909093</v>
      </c>
      <c r="J45" s="11"/>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row>
    <row r="46" spans="1:256" ht="20.5" customHeight="1" x14ac:dyDescent="0.35">
      <c r="A46" s="135"/>
      <c r="B46" s="136"/>
      <c r="C46" s="136"/>
      <c r="D46" s="136"/>
      <c r="E46" s="136"/>
      <c r="F46" s="136"/>
      <c r="G46" s="137"/>
      <c r="H46" s="48">
        <f>SUM(H39:H45)</f>
        <v>0.28800000000000003</v>
      </c>
      <c r="I46" s="28">
        <f>SUM(I39:I45)</f>
        <v>851.21505793309075</v>
      </c>
      <c r="J46" s="11"/>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row>
    <row r="47" spans="1:256" ht="15.75" customHeight="1" x14ac:dyDescent="0.35">
      <c r="A47" s="4" t="s">
        <v>37</v>
      </c>
      <c r="B47" s="98" t="s">
        <v>4</v>
      </c>
      <c r="C47" s="98"/>
      <c r="D47" s="98"/>
      <c r="E47" s="98"/>
      <c r="F47" s="98"/>
      <c r="G47" s="98"/>
      <c r="H47" s="23">
        <v>0.08</v>
      </c>
      <c r="I47" s="32">
        <f>(I24+I33)*H47</f>
        <v>236.44862720363636</v>
      </c>
      <c r="J47" s="11"/>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row>
    <row r="48" spans="1:256" ht="15.75" customHeight="1" x14ac:dyDescent="0.35">
      <c r="A48" s="111" t="s">
        <v>1</v>
      </c>
      <c r="B48" s="111"/>
      <c r="C48" s="111"/>
      <c r="D48" s="111"/>
      <c r="E48" s="111"/>
      <c r="F48" s="111"/>
      <c r="G48" s="111"/>
      <c r="H48" s="54">
        <f>H46+H47</f>
        <v>0.36800000000000005</v>
      </c>
      <c r="I48" s="33">
        <f>I46+I47</f>
        <v>1087.6636851367271</v>
      </c>
      <c r="J48" s="11"/>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row>
    <row r="49" spans="1:256" ht="38" customHeight="1" x14ac:dyDescent="0.35">
      <c r="A49" s="130" t="s">
        <v>79</v>
      </c>
      <c r="B49" s="130"/>
      <c r="C49" s="130"/>
      <c r="D49" s="130"/>
      <c r="E49" s="130"/>
      <c r="F49" s="130"/>
      <c r="G49" s="130"/>
      <c r="H49" s="130"/>
      <c r="I49" s="13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row>
    <row r="50" spans="1:256" s="2" customFormat="1" ht="14.5" customHeight="1" x14ac:dyDescent="0.35">
      <c r="A50" s="131"/>
      <c r="B50" s="131"/>
      <c r="C50" s="131"/>
      <c r="D50" s="131"/>
      <c r="E50" s="131"/>
      <c r="F50" s="131"/>
      <c r="G50" s="131"/>
      <c r="H50" s="131"/>
      <c r="I50" s="131"/>
      <c r="J50" s="132"/>
    </row>
    <row r="51" spans="1:256" s="2" customFormat="1" ht="15.5" x14ac:dyDescent="0.35">
      <c r="A51" s="133"/>
      <c r="B51" s="133"/>
      <c r="C51" s="133"/>
      <c r="D51" s="133"/>
      <c r="E51" s="133"/>
      <c r="F51" s="133"/>
      <c r="G51" s="133"/>
      <c r="H51" s="133"/>
      <c r="I51" s="133"/>
      <c r="J51" s="134"/>
    </row>
    <row r="52" spans="1:256" ht="18.649999999999999" customHeight="1" x14ac:dyDescent="0.35">
      <c r="A52" s="122" t="s">
        <v>38</v>
      </c>
      <c r="B52" s="122"/>
      <c r="C52" s="122"/>
      <c r="D52" s="122"/>
      <c r="E52" s="122"/>
      <c r="F52" s="122"/>
      <c r="G52" s="122"/>
      <c r="H52" s="122"/>
      <c r="I52" s="122"/>
      <c r="J52" s="11"/>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row>
    <row r="53" spans="1:256" ht="18.75" customHeight="1" x14ac:dyDescent="0.35">
      <c r="A53" s="6" t="s">
        <v>39</v>
      </c>
      <c r="B53" s="107" t="s">
        <v>40</v>
      </c>
      <c r="C53" s="107"/>
      <c r="D53" s="107"/>
      <c r="E53" s="107"/>
      <c r="F53" s="107"/>
      <c r="G53" s="107"/>
      <c r="H53" s="107"/>
      <c r="I53" s="3" t="s">
        <v>21</v>
      </c>
      <c r="J53" s="11"/>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row>
    <row r="54" spans="1:256" ht="15.75" customHeight="1" x14ac:dyDescent="0.35">
      <c r="A54" s="4" t="s">
        <v>14</v>
      </c>
      <c r="B54" s="98" t="s">
        <v>117</v>
      </c>
      <c r="C54" s="98"/>
      <c r="D54" s="98"/>
      <c r="E54" s="98"/>
      <c r="F54" s="98"/>
      <c r="G54" s="98"/>
      <c r="H54" s="98"/>
      <c r="I54" s="24">
        <f>(6*2*22)-(I22/100)*6</f>
        <v>150.72886363636363</v>
      </c>
      <c r="J54" s="31"/>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row>
    <row r="55" spans="1:256" x14ac:dyDescent="0.35">
      <c r="A55" s="4"/>
      <c r="B55" s="123" t="s">
        <v>41</v>
      </c>
      <c r="C55" s="123"/>
      <c r="D55" s="123"/>
      <c r="E55" s="123"/>
      <c r="F55" s="123"/>
      <c r="G55" s="123"/>
      <c r="H55" s="38">
        <v>6</v>
      </c>
      <c r="I55" s="24"/>
      <c r="J55" s="45"/>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row>
    <row r="56" spans="1:256" ht="17.25" customHeight="1" x14ac:dyDescent="0.35">
      <c r="A56" s="4"/>
      <c r="B56" s="123" t="s">
        <v>42</v>
      </c>
      <c r="C56" s="123"/>
      <c r="D56" s="123"/>
      <c r="E56" s="123"/>
      <c r="F56" s="123"/>
      <c r="G56" s="123"/>
      <c r="H56" s="35">
        <v>2</v>
      </c>
      <c r="I56" s="24"/>
      <c r="J56" s="45"/>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c r="GN56" s="10"/>
      <c r="GO56" s="10"/>
      <c r="GP56" s="10"/>
      <c r="GQ56" s="10"/>
      <c r="GR56" s="10"/>
      <c r="GS56" s="10"/>
      <c r="GT56" s="10"/>
      <c r="GU56" s="10"/>
      <c r="GV56" s="10"/>
      <c r="GW56" s="10"/>
      <c r="GX56" s="10"/>
      <c r="GY56" s="10"/>
      <c r="GZ56" s="10"/>
      <c r="HA56" s="10"/>
      <c r="HB56" s="10"/>
      <c r="HC56" s="10"/>
      <c r="HD56" s="10"/>
      <c r="HE56" s="10"/>
      <c r="HF56" s="10"/>
      <c r="HG56" s="10"/>
      <c r="HH56" s="10"/>
      <c r="HI56" s="10"/>
      <c r="HJ56" s="10"/>
      <c r="HK56" s="10"/>
      <c r="HL56" s="10"/>
      <c r="HM56" s="10"/>
      <c r="HN56" s="10"/>
      <c r="HO56" s="10"/>
      <c r="HP56" s="10"/>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row>
    <row r="57" spans="1:256" ht="15.65" customHeight="1" x14ac:dyDescent="0.35">
      <c r="A57" s="4"/>
      <c r="B57" s="123" t="s">
        <v>43</v>
      </c>
      <c r="C57" s="123"/>
      <c r="D57" s="123"/>
      <c r="E57" s="123"/>
      <c r="F57" s="123"/>
      <c r="G57" s="123"/>
      <c r="H57" s="77">
        <v>22</v>
      </c>
      <c r="I57" s="24"/>
      <c r="J57" s="11"/>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10"/>
      <c r="FL57" s="10"/>
      <c r="FM57" s="10"/>
      <c r="FN57" s="10"/>
      <c r="FO57" s="10"/>
      <c r="FP57" s="10"/>
      <c r="FQ57" s="10"/>
      <c r="FR57" s="10"/>
      <c r="FS57" s="10"/>
      <c r="FT57" s="10"/>
      <c r="FU57" s="10"/>
      <c r="FV57" s="10"/>
      <c r="FW57" s="10"/>
      <c r="FX57" s="10"/>
      <c r="FY57" s="10"/>
      <c r="FZ57" s="10"/>
      <c r="GA57" s="10"/>
      <c r="GB57" s="10"/>
      <c r="GC57" s="10"/>
      <c r="GD57" s="10"/>
      <c r="GE57" s="10"/>
      <c r="GF57" s="10"/>
      <c r="GG57" s="10"/>
      <c r="GH57" s="10"/>
      <c r="GI57" s="10"/>
      <c r="GJ57" s="10"/>
      <c r="GK57" s="10"/>
      <c r="GL57" s="10"/>
      <c r="GM57" s="10"/>
      <c r="GN57" s="10"/>
      <c r="GO57" s="10"/>
      <c r="GP57" s="10"/>
      <c r="GQ57" s="10"/>
      <c r="GR57" s="10"/>
      <c r="GS57" s="10"/>
      <c r="GT57" s="10"/>
      <c r="GU57" s="10"/>
      <c r="GV57" s="10"/>
      <c r="GW57" s="10"/>
      <c r="GX57" s="10"/>
      <c r="GY57" s="10"/>
      <c r="GZ57" s="10"/>
      <c r="HA57" s="10"/>
      <c r="HB57" s="10"/>
      <c r="HC57" s="10"/>
      <c r="HD57" s="10"/>
      <c r="HE57" s="10"/>
      <c r="HF57" s="10"/>
      <c r="HG57" s="10"/>
      <c r="HH57" s="10"/>
      <c r="HI57" s="10"/>
      <c r="HJ57" s="10"/>
      <c r="HK57" s="10"/>
      <c r="HL57" s="10"/>
      <c r="HM57" s="10"/>
      <c r="HN57" s="10"/>
      <c r="HO57" s="10"/>
      <c r="HP57" s="10"/>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row>
    <row r="58" spans="1:256" ht="15.65" customHeight="1" x14ac:dyDescent="0.35">
      <c r="A58" s="4"/>
      <c r="B58" s="129" t="s">
        <v>82</v>
      </c>
      <c r="C58" s="129"/>
      <c r="D58" s="129"/>
      <c r="E58" s="129"/>
      <c r="F58" s="129"/>
      <c r="G58" s="129"/>
      <c r="H58" s="37">
        <v>0.06</v>
      </c>
      <c r="I58" s="36"/>
      <c r="J58" s="11"/>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c r="GN58" s="10"/>
      <c r="GO58" s="10"/>
      <c r="GP58" s="10"/>
      <c r="GQ58" s="10"/>
      <c r="GR58" s="10"/>
      <c r="GS58" s="10"/>
      <c r="GT58" s="10"/>
      <c r="GU58" s="10"/>
      <c r="GV58" s="10"/>
      <c r="GW58" s="10"/>
      <c r="GX58" s="10"/>
      <c r="GY58" s="10"/>
      <c r="GZ58" s="10"/>
      <c r="HA58" s="10"/>
      <c r="HB58" s="10"/>
      <c r="HC58" s="10"/>
      <c r="HD58" s="10"/>
      <c r="HE58" s="10"/>
      <c r="HF58" s="10"/>
      <c r="HG58" s="10"/>
      <c r="HH58" s="10"/>
      <c r="HI58" s="10"/>
      <c r="HJ58" s="10"/>
      <c r="HK58" s="10"/>
      <c r="HL58" s="10"/>
      <c r="HM58" s="10"/>
      <c r="HN58" s="10"/>
      <c r="HO58" s="10"/>
      <c r="HP58" s="10"/>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row>
    <row r="59" spans="1:256" ht="15.75" customHeight="1" x14ac:dyDescent="0.35">
      <c r="A59" s="4" t="s">
        <v>15</v>
      </c>
      <c r="B59" s="98" t="s">
        <v>118</v>
      </c>
      <c r="C59" s="98"/>
      <c r="D59" s="98"/>
      <c r="E59" s="98"/>
      <c r="F59" s="98"/>
      <c r="G59" s="98"/>
      <c r="H59" s="98"/>
      <c r="I59" s="32">
        <f>H60*H61</f>
        <v>581.85</v>
      </c>
      <c r="J59" s="11"/>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c r="DS59" s="10"/>
      <c r="DT59" s="10"/>
      <c r="DU59" s="10"/>
      <c r="DV59" s="10"/>
      <c r="DW59" s="10"/>
      <c r="DX59" s="10"/>
      <c r="DY59" s="10"/>
      <c r="DZ59" s="10"/>
      <c r="EA59" s="10"/>
      <c r="EB59" s="10"/>
      <c r="EC59" s="10"/>
      <c r="ED59" s="10"/>
      <c r="EE59" s="10"/>
      <c r="EF59" s="10"/>
      <c r="EG59" s="10"/>
      <c r="EH59" s="10"/>
      <c r="EI59" s="10"/>
      <c r="EJ59" s="10"/>
      <c r="EK59" s="10"/>
      <c r="EL59" s="10"/>
      <c r="EM59" s="10"/>
      <c r="EN59" s="10"/>
      <c r="EO59" s="10"/>
      <c r="EP59" s="10"/>
      <c r="EQ59" s="10"/>
      <c r="ER59" s="10"/>
      <c r="ES59" s="10"/>
      <c r="ET59" s="10"/>
      <c r="EU59" s="10"/>
      <c r="EV59" s="10"/>
      <c r="EW59" s="10"/>
      <c r="EX59" s="10"/>
      <c r="EY59" s="10"/>
      <c r="EZ59" s="10"/>
      <c r="FA59" s="10"/>
      <c r="FB59" s="10"/>
      <c r="FC59" s="10"/>
      <c r="FD59" s="10"/>
      <c r="FE59" s="10"/>
      <c r="FF59" s="10"/>
      <c r="FG59" s="10"/>
      <c r="FH59" s="10"/>
      <c r="FI59" s="10"/>
      <c r="FJ59" s="10"/>
      <c r="FK59" s="10"/>
      <c r="FL59" s="10"/>
      <c r="FM59" s="10"/>
      <c r="FN59" s="10"/>
      <c r="FO59" s="10"/>
      <c r="FP59" s="10"/>
      <c r="FQ59" s="10"/>
      <c r="FR59" s="10"/>
      <c r="FS59" s="10"/>
      <c r="FT59" s="10"/>
      <c r="FU59" s="10"/>
      <c r="FV59" s="10"/>
      <c r="FW59" s="10"/>
      <c r="FX59" s="10"/>
      <c r="FY59" s="10"/>
      <c r="FZ59" s="10"/>
      <c r="GA59" s="10"/>
      <c r="GB59" s="10"/>
      <c r="GC59" s="10"/>
      <c r="GD59" s="10"/>
      <c r="GE59" s="10"/>
      <c r="GF59" s="10"/>
      <c r="GG59" s="10"/>
      <c r="GH59" s="10"/>
      <c r="GI59" s="10"/>
      <c r="GJ59" s="10"/>
      <c r="GK59" s="10"/>
      <c r="GL59" s="10"/>
      <c r="GM59" s="10"/>
      <c r="GN59" s="10"/>
      <c r="GO59" s="10"/>
      <c r="GP59" s="10"/>
      <c r="GQ59" s="10"/>
      <c r="GR59" s="10"/>
      <c r="GS59" s="10"/>
      <c r="GT59" s="10"/>
      <c r="GU59" s="10"/>
      <c r="GV59" s="10"/>
      <c r="GW59" s="10"/>
      <c r="GX59" s="10"/>
      <c r="GY59" s="10"/>
      <c r="GZ59" s="10"/>
      <c r="HA59" s="10"/>
      <c r="HB59" s="10"/>
      <c r="HC59" s="10"/>
      <c r="HD59" s="10"/>
      <c r="HE59" s="10"/>
      <c r="HF59" s="10"/>
      <c r="HG59" s="10"/>
      <c r="HH59" s="10"/>
      <c r="HI59" s="10"/>
      <c r="HJ59" s="10"/>
      <c r="HK59" s="10"/>
      <c r="HL59" s="10"/>
      <c r="HM59" s="10"/>
      <c r="HN59" s="10"/>
      <c r="HO59" s="10"/>
      <c r="HP59" s="10"/>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row>
    <row r="60" spans="1:256" x14ac:dyDescent="0.35">
      <c r="A60" s="4"/>
      <c r="B60" s="123" t="s">
        <v>126</v>
      </c>
      <c r="C60" s="123"/>
      <c r="D60" s="123"/>
      <c r="E60" s="123"/>
      <c r="F60" s="123"/>
      <c r="G60" s="123"/>
      <c r="H60" s="38">
        <v>581.85</v>
      </c>
      <c r="I60" s="24"/>
      <c r="J60" s="11"/>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row>
    <row r="61" spans="1:256" ht="15.75" customHeight="1" x14ac:dyDescent="0.35">
      <c r="A61" s="25"/>
      <c r="B61" s="123" t="s">
        <v>44</v>
      </c>
      <c r="C61" s="123"/>
      <c r="D61" s="123"/>
      <c r="E61" s="123"/>
      <c r="F61" s="123"/>
      <c r="G61" s="123"/>
      <c r="H61" s="77">
        <v>1</v>
      </c>
      <c r="I61" s="24"/>
      <c r="J61" s="11"/>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row>
    <row r="62" spans="1:256" ht="15.75" customHeight="1" x14ac:dyDescent="0.35">
      <c r="A62" s="25"/>
      <c r="B62" s="123" t="s">
        <v>45</v>
      </c>
      <c r="C62" s="123"/>
      <c r="D62" s="123"/>
      <c r="E62" s="123"/>
      <c r="F62" s="123"/>
      <c r="G62" s="123"/>
      <c r="H62" s="76">
        <v>9.9000000000000008E-3</v>
      </c>
      <c r="I62" s="24">
        <f>H62*H60</f>
        <v>5.7603150000000003</v>
      </c>
      <c r="J62" s="11"/>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c r="GN62" s="10"/>
      <c r="GO62" s="10"/>
      <c r="GP62" s="10"/>
      <c r="GQ62" s="10"/>
      <c r="GR62" s="10"/>
      <c r="GS62" s="10"/>
      <c r="GT62" s="10"/>
      <c r="GU62" s="10"/>
      <c r="GV62" s="10"/>
      <c r="GW62" s="10"/>
      <c r="GX62" s="10"/>
      <c r="GY62" s="10"/>
      <c r="GZ62" s="10"/>
      <c r="HA62" s="10"/>
      <c r="HB62" s="10"/>
      <c r="HC62" s="10"/>
      <c r="HD62" s="10"/>
      <c r="HE62" s="10"/>
      <c r="HF62" s="10"/>
      <c r="HG62" s="10"/>
      <c r="HH62" s="10"/>
      <c r="HI62" s="10"/>
      <c r="HJ62" s="10"/>
      <c r="HK62" s="10"/>
      <c r="HL62" s="10"/>
      <c r="HM62" s="10"/>
      <c r="HN62" s="10"/>
      <c r="HO62" s="10"/>
      <c r="HP62" s="10"/>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row>
    <row r="63" spans="1:256" ht="15.75" customHeight="1" x14ac:dyDescent="0.35">
      <c r="A63" s="4" t="s">
        <v>29</v>
      </c>
      <c r="B63" s="98" t="s">
        <v>127</v>
      </c>
      <c r="C63" s="98"/>
      <c r="D63" s="98"/>
      <c r="E63" s="98"/>
      <c r="F63" s="98"/>
      <c r="G63" s="98"/>
      <c r="H63" s="76"/>
      <c r="I63" s="24">
        <v>6</v>
      </c>
      <c r="J63" s="11"/>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row>
    <row r="64" spans="1:256" ht="15.75" customHeight="1" x14ac:dyDescent="0.35">
      <c r="A64" s="12"/>
      <c r="B64" s="111" t="s">
        <v>1</v>
      </c>
      <c r="C64" s="111"/>
      <c r="D64" s="111"/>
      <c r="E64" s="111"/>
      <c r="F64" s="111"/>
      <c r="G64" s="111"/>
      <c r="H64" s="111"/>
      <c r="I64" s="8">
        <f>(I54+H60+I63)-I62</f>
        <v>732.81854863636363</v>
      </c>
      <c r="J64" s="45"/>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c r="GN64" s="10"/>
      <c r="GO64" s="10"/>
      <c r="GP64" s="10"/>
      <c r="GQ64" s="10"/>
      <c r="GR64" s="10"/>
      <c r="GS64" s="10"/>
      <c r="GT64" s="10"/>
      <c r="GU64" s="10"/>
      <c r="GV64" s="10"/>
      <c r="GW64" s="10"/>
      <c r="GX64" s="10"/>
      <c r="GY64" s="10"/>
      <c r="GZ64" s="10"/>
      <c r="HA64" s="10"/>
      <c r="HB64" s="10"/>
      <c r="HC64" s="10"/>
      <c r="HD64" s="10"/>
      <c r="HE64" s="10"/>
      <c r="HF64" s="10"/>
      <c r="HG64" s="10"/>
      <c r="HH64" s="10"/>
      <c r="HI64" s="10"/>
      <c r="HJ64" s="10"/>
      <c r="HK64" s="10"/>
      <c r="HL64" s="10"/>
      <c r="HM64" s="10"/>
      <c r="HN64" s="10"/>
      <c r="HO64" s="10"/>
      <c r="HP64" s="10"/>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row>
    <row r="65" spans="1:256" ht="28" customHeight="1" x14ac:dyDescent="0.35">
      <c r="A65" s="124" t="s">
        <v>46</v>
      </c>
      <c r="B65" s="124"/>
      <c r="C65" s="124"/>
      <c r="D65" s="124"/>
      <c r="E65" s="124"/>
      <c r="F65" s="124"/>
      <c r="G65" s="124"/>
      <c r="H65" s="124"/>
      <c r="I65" s="124"/>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row>
    <row r="66" spans="1:256" ht="15" customHeight="1" x14ac:dyDescent="0.35">
      <c r="A66" s="125"/>
      <c r="B66" s="125"/>
      <c r="C66" s="125"/>
      <c r="D66" s="125"/>
      <c r="E66" s="125"/>
      <c r="F66" s="125"/>
      <c r="G66" s="125"/>
      <c r="H66" s="125"/>
      <c r="I66" s="125"/>
      <c r="J66" s="126"/>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c r="GT66" s="10"/>
      <c r="GU66" s="10"/>
      <c r="GV66" s="10"/>
      <c r="GW66" s="10"/>
      <c r="GX66" s="10"/>
      <c r="GY66" s="10"/>
      <c r="GZ66" s="10"/>
      <c r="HA66" s="10"/>
      <c r="HB66" s="10"/>
      <c r="HC66" s="10"/>
      <c r="HD66" s="10"/>
      <c r="HE66" s="10"/>
      <c r="HF66" s="10"/>
      <c r="HG66" s="10"/>
      <c r="HH66" s="10"/>
      <c r="HI66" s="10"/>
      <c r="HJ66" s="10"/>
      <c r="HK66" s="10"/>
      <c r="HL66" s="10"/>
      <c r="HM66" s="10"/>
      <c r="HN66" s="10"/>
      <c r="HO66" s="10"/>
      <c r="HP66" s="10"/>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row>
    <row r="67" spans="1:256" ht="16" customHeight="1" x14ac:dyDescent="0.35">
      <c r="A67" s="127"/>
      <c r="B67" s="127"/>
      <c r="C67" s="127"/>
      <c r="D67" s="127"/>
      <c r="E67" s="127"/>
      <c r="F67" s="127"/>
      <c r="G67" s="127"/>
      <c r="H67" s="127"/>
      <c r="I67" s="127"/>
      <c r="J67" s="128"/>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c r="GT67" s="10"/>
      <c r="GU67" s="10"/>
      <c r="GV67" s="10"/>
      <c r="GW67" s="10"/>
      <c r="GX67" s="10"/>
      <c r="GY67" s="10"/>
      <c r="GZ67" s="10"/>
      <c r="HA67" s="10"/>
      <c r="HB67" s="10"/>
      <c r="HC67" s="10"/>
      <c r="HD67" s="10"/>
      <c r="HE67" s="10"/>
      <c r="HF67" s="10"/>
      <c r="HG67" s="10"/>
      <c r="HH67" s="10"/>
      <c r="HI67" s="10"/>
      <c r="HJ67" s="10"/>
      <c r="HK67" s="10"/>
      <c r="HL67" s="10"/>
      <c r="HM67" s="10"/>
      <c r="HN67" s="10"/>
      <c r="HO67" s="10"/>
      <c r="HP67" s="10"/>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row>
    <row r="68" spans="1:256" ht="18.5" customHeight="1" x14ac:dyDescent="0.35">
      <c r="A68" s="108" t="s">
        <v>80</v>
      </c>
      <c r="B68" s="108"/>
      <c r="C68" s="108"/>
      <c r="D68" s="108"/>
      <c r="E68" s="108"/>
      <c r="F68" s="108"/>
      <c r="G68" s="108"/>
      <c r="H68" s="108"/>
      <c r="I68" s="108"/>
      <c r="J68" s="11"/>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c r="GT68" s="10"/>
      <c r="GU68" s="10"/>
      <c r="GV68" s="10"/>
      <c r="GW68" s="10"/>
      <c r="GX68" s="10"/>
      <c r="GY68" s="10"/>
      <c r="GZ68" s="10"/>
      <c r="HA68" s="10"/>
      <c r="HB68" s="10"/>
      <c r="HC68" s="10"/>
      <c r="HD68" s="10"/>
      <c r="HE68" s="10"/>
      <c r="HF68" s="10"/>
      <c r="HG68" s="10"/>
      <c r="HH68" s="10"/>
      <c r="HI68" s="10"/>
      <c r="HJ68" s="10"/>
      <c r="HK68" s="10"/>
      <c r="HL68" s="10"/>
      <c r="HM68" s="10"/>
      <c r="HN68" s="10"/>
      <c r="HO68" s="10"/>
      <c r="HP68" s="10"/>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row>
    <row r="69" spans="1:256" x14ac:dyDescent="0.35">
      <c r="A69" s="3">
        <v>2</v>
      </c>
      <c r="B69" s="107" t="s">
        <v>47</v>
      </c>
      <c r="C69" s="107"/>
      <c r="D69" s="107"/>
      <c r="E69" s="107"/>
      <c r="F69" s="107"/>
      <c r="G69" s="107"/>
      <c r="H69" s="107"/>
      <c r="I69" s="3" t="s">
        <v>21</v>
      </c>
      <c r="J69" s="11"/>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c r="GT69" s="10"/>
      <c r="GU69" s="10"/>
      <c r="GV69" s="10"/>
      <c r="GW69" s="10"/>
      <c r="GX69" s="10"/>
      <c r="GY69" s="10"/>
      <c r="GZ69" s="10"/>
      <c r="HA69" s="10"/>
      <c r="HB69" s="10"/>
      <c r="HC69" s="10"/>
      <c r="HD69" s="10"/>
      <c r="HE69" s="10"/>
      <c r="HF69" s="10"/>
      <c r="HG69" s="10"/>
      <c r="HH69" s="10"/>
      <c r="HI69" s="10"/>
      <c r="HJ69" s="10"/>
      <c r="HK69" s="10"/>
      <c r="HL69" s="10"/>
      <c r="HM69" s="10"/>
      <c r="HN69" s="10"/>
      <c r="HO69" s="10"/>
      <c r="HP69" s="10"/>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row>
    <row r="70" spans="1:256" x14ac:dyDescent="0.35">
      <c r="A70" s="5" t="s">
        <v>19</v>
      </c>
      <c r="B70" s="98" t="s">
        <v>48</v>
      </c>
      <c r="C70" s="98"/>
      <c r="D70" s="98"/>
      <c r="E70" s="98"/>
      <c r="F70" s="98"/>
      <c r="G70" s="98"/>
      <c r="H70" s="98"/>
      <c r="I70" s="34">
        <f>I33</f>
        <v>501.39556731818175</v>
      </c>
      <c r="J70" s="11"/>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c r="GN70" s="10"/>
      <c r="GO70" s="10"/>
      <c r="GP70" s="10"/>
      <c r="GQ70" s="10"/>
      <c r="GR70" s="10"/>
      <c r="GS70" s="10"/>
      <c r="GT70" s="10"/>
      <c r="GU70" s="10"/>
      <c r="GV70" s="10"/>
      <c r="GW70" s="10"/>
      <c r="GX70" s="10"/>
      <c r="GY70" s="10"/>
      <c r="GZ70" s="10"/>
      <c r="HA70" s="10"/>
      <c r="HB70" s="10"/>
      <c r="HC70" s="10"/>
      <c r="HD70" s="10"/>
      <c r="HE70" s="10"/>
      <c r="HF70" s="10"/>
      <c r="HG70" s="10"/>
      <c r="HH70" s="10"/>
      <c r="HI70" s="10"/>
      <c r="HJ70" s="10"/>
      <c r="HK70" s="10"/>
      <c r="HL70" s="10"/>
      <c r="HM70" s="10"/>
      <c r="HN70" s="10"/>
      <c r="HO70" s="10"/>
      <c r="HP70" s="10"/>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row>
    <row r="71" spans="1:256" x14ac:dyDescent="0.35">
      <c r="A71" s="5" t="s">
        <v>23</v>
      </c>
      <c r="B71" s="98" t="s">
        <v>24</v>
      </c>
      <c r="C71" s="98"/>
      <c r="D71" s="98"/>
      <c r="E71" s="98"/>
      <c r="F71" s="98"/>
      <c r="G71" s="98"/>
      <c r="H71" s="98"/>
      <c r="I71" s="34">
        <f>I48</f>
        <v>1087.6636851367271</v>
      </c>
      <c r="J71" s="11"/>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row>
    <row r="72" spans="1:256" x14ac:dyDescent="0.35">
      <c r="A72" s="5" t="s">
        <v>39</v>
      </c>
      <c r="B72" s="98" t="s">
        <v>40</v>
      </c>
      <c r="C72" s="98"/>
      <c r="D72" s="98"/>
      <c r="E72" s="98"/>
      <c r="F72" s="98"/>
      <c r="G72" s="98"/>
      <c r="H72" s="98"/>
      <c r="I72" s="34">
        <f>I64</f>
        <v>732.81854863636363</v>
      </c>
      <c r="J72" s="11"/>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c r="GN72" s="10"/>
      <c r="GO72" s="10"/>
      <c r="GP72" s="10"/>
      <c r="GQ72" s="10"/>
      <c r="GR72" s="10"/>
      <c r="GS72" s="10"/>
      <c r="GT72" s="10"/>
      <c r="GU72" s="10"/>
      <c r="GV72" s="10"/>
      <c r="GW72" s="10"/>
      <c r="GX72" s="10"/>
      <c r="GY72" s="10"/>
      <c r="GZ72" s="10"/>
      <c r="HA72" s="10"/>
      <c r="HB72" s="10"/>
      <c r="HC72" s="10"/>
      <c r="HD72" s="10"/>
      <c r="HE72" s="10"/>
      <c r="HF72" s="10"/>
      <c r="HG72" s="10"/>
      <c r="HH72" s="10"/>
      <c r="HI72" s="10"/>
      <c r="HJ72" s="10"/>
      <c r="HK72" s="10"/>
      <c r="HL72" s="10"/>
      <c r="HM72" s="10"/>
      <c r="HN72" s="10"/>
      <c r="HO72" s="10"/>
      <c r="HP72" s="10"/>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row>
    <row r="73" spans="1:256" x14ac:dyDescent="0.35">
      <c r="A73" s="107" t="s">
        <v>1</v>
      </c>
      <c r="B73" s="107"/>
      <c r="C73" s="107"/>
      <c r="D73" s="107"/>
      <c r="E73" s="107"/>
      <c r="F73" s="107"/>
      <c r="G73" s="107"/>
      <c r="H73" s="107"/>
      <c r="I73" s="39">
        <f>SUM(I70+I71+I72)</f>
        <v>2321.8778010912724</v>
      </c>
      <c r="J73" s="11"/>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10"/>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10"/>
      <c r="GG73" s="10"/>
      <c r="GH73" s="10"/>
      <c r="GI73" s="10"/>
      <c r="GJ73" s="10"/>
      <c r="GK73" s="10"/>
      <c r="GL73" s="10"/>
      <c r="GM73" s="10"/>
      <c r="GN73" s="10"/>
      <c r="GO73" s="10"/>
      <c r="GP73" s="10"/>
      <c r="GQ73" s="10"/>
      <c r="GR73" s="10"/>
      <c r="GS73" s="10"/>
      <c r="GT73" s="10"/>
      <c r="GU73" s="10"/>
      <c r="GV73" s="10"/>
      <c r="GW73" s="10"/>
      <c r="GX73" s="10"/>
      <c r="GY73" s="10"/>
      <c r="GZ73" s="10"/>
      <c r="HA73" s="10"/>
      <c r="HB73" s="10"/>
      <c r="HC73" s="10"/>
      <c r="HD73" s="10"/>
      <c r="HE73" s="10"/>
      <c r="HF73" s="10"/>
      <c r="HG73" s="10"/>
      <c r="HH73" s="10"/>
      <c r="HI73" s="10"/>
      <c r="HJ73" s="10"/>
      <c r="HK73" s="10"/>
      <c r="HL73" s="10"/>
      <c r="HM73" s="10"/>
      <c r="HN73" s="10"/>
      <c r="HO73" s="10"/>
      <c r="HP73" s="10"/>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row>
    <row r="74" spans="1:256" ht="15" customHeight="1" x14ac:dyDescent="0.35">
      <c r="A74" s="120"/>
      <c r="B74" s="120"/>
      <c r="C74" s="120"/>
      <c r="D74" s="120"/>
      <c r="E74" s="120"/>
      <c r="F74" s="120"/>
      <c r="G74" s="120"/>
      <c r="H74" s="120"/>
      <c r="I74" s="120"/>
      <c r="J74" s="120"/>
      <c r="K74" s="121"/>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row>
    <row r="75" spans="1:256" ht="16" customHeight="1" x14ac:dyDescent="0.35">
      <c r="A75" s="120"/>
      <c r="B75" s="120"/>
      <c r="C75" s="120"/>
      <c r="D75" s="120"/>
      <c r="E75" s="120"/>
      <c r="F75" s="120"/>
      <c r="G75" s="120"/>
      <c r="H75" s="120"/>
      <c r="I75" s="120"/>
      <c r="J75" s="120"/>
      <c r="K75" s="121"/>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c r="BW75" s="10"/>
      <c r="BX75" s="10"/>
      <c r="BY75" s="10"/>
      <c r="BZ75" s="10"/>
      <c r="CA75" s="10"/>
      <c r="CB75" s="10"/>
      <c r="CC75" s="10"/>
      <c r="CD75" s="10"/>
      <c r="CE75" s="10"/>
      <c r="CF75" s="10"/>
      <c r="CG75" s="10"/>
      <c r="CH75" s="10"/>
      <c r="CI75" s="10"/>
      <c r="CJ75" s="10"/>
      <c r="CK75" s="10"/>
      <c r="CL75" s="10"/>
      <c r="CM75" s="10"/>
      <c r="CN75" s="10"/>
      <c r="CO75" s="10"/>
      <c r="CP75" s="10"/>
      <c r="CQ75" s="10"/>
      <c r="CR75" s="10"/>
      <c r="CS75" s="10"/>
      <c r="CT75" s="10"/>
      <c r="CU75" s="10"/>
      <c r="CV75" s="10"/>
      <c r="CW75" s="10"/>
      <c r="CX75" s="10"/>
      <c r="CY75" s="10"/>
      <c r="CZ75" s="10"/>
      <c r="DA75" s="10"/>
      <c r="DB75" s="10"/>
      <c r="DC75" s="10"/>
      <c r="DD75" s="10"/>
      <c r="DE75" s="10"/>
      <c r="DF75" s="10"/>
      <c r="DG75" s="10"/>
      <c r="DH75" s="10"/>
      <c r="DI75" s="10"/>
      <c r="DJ75" s="10"/>
      <c r="DK75" s="10"/>
      <c r="DL75" s="10"/>
      <c r="DM75" s="10"/>
      <c r="DN75" s="10"/>
      <c r="DO75" s="10"/>
      <c r="DP75" s="10"/>
      <c r="DQ75" s="10"/>
      <c r="DR75" s="10"/>
      <c r="DS75" s="10"/>
      <c r="DT75" s="10"/>
      <c r="DU75" s="10"/>
      <c r="DV75" s="10"/>
      <c r="DW75" s="10"/>
      <c r="DX75" s="10"/>
      <c r="DY75" s="10"/>
      <c r="DZ75" s="10"/>
      <c r="EA75" s="10"/>
      <c r="EB75" s="10"/>
      <c r="EC75" s="10"/>
      <c r="ED75" s="10"/>
      <c r="EE75" s="10"/>
      <c r="EF75" s="10"/>
      <c r="EG75" s="10"/>
      <c r="EH75" s="10"/>
      <c r="EI75" s="10"/>
      <c r="EJ75" s="10"/>
      <c r="EK75" s="10"/>
      <c r="EL75" s="10"/>
      <c r="EM75" s="10"/>
      <c r="EN75" s="10"/>
      <c r="EO75" s="10"/>
      <c r="EP75" s="10"/>
      <c r="EQ75" s="10"/>
      <c r="ER75" s="10"/>
      <c r="ES75" s="10"/>
      <c r="ET75" s="10"/>
      <c r="EU75" s="10"/>
      <c r="EV75" s="10"/>
      <c r="EW75" s="10"/>
      <c r="EX75" s="10"/>
      <c r="EY75" s="10"/>
      <c r="EZ75" s="10"/>
      <c r="FA75" s="10"/>
      <c r="FB75" s="10"/>
      <c r="FC75" s="10"/>
      <c r="FD75" s="10"/>
      <c r="FE75" s="10"/>
      <c r="FF75" s="10"/>
      <c r="FG75" s="10"/>
      <c r="FH75" s="10"/>
      <c r="FI75" s="10"/>
      <c r="FJ75" s="10"/>
      <c r="FK75" s="10"/>
      <c r="FL75" s="10"/>
      <c r="FM75" s="10"/>
      <c r="FN75" s="10"/>
      <c r="FO75" s="10"/>
      <c r="FP75" s="10"/>
      <c r="FQ75" s="10"/>
      <c r="FR75" s="10"/>
      <c r="FS75" s="10"/>
      <c r="FT75" s="10"/>
      <c r="FU75" s="10"/>
      <c r="FV75" s="10"/>
      <c r="FW75" s="10"/>
      <c r="FX75" s="10"/>
      <c r="FY75" s="10"/>
      <c r="FZ75" s="10"/>
      <c r="GA75" s="10"/>
      <c r="GB75" s="10"/>
      <c r="GC75" s="10"/>
      <c r="GD75" s="10"/>
      <c r="GE75" s="10"/>
      <c r="GF75" s="10"/>
      <c r="GG75" s="10"/>
      <c r="GH75" s="10"/>
      <c r="GI75" s="10"/>
      <c r="GJ75" s="10"/>
      <c r="GK75" s="10"/>
      <c r="GL75" s="10"/>
      <c r="GM75" s="10"/>
      <c r="GN75" s="10"/>
      <c r="GO75" s="10"/>
      <c r="GP75" s="10"/>
      <c r="GQ75" s="10"/>
      <c r="GR75" s="10"/>
      <c r="GS75" s="10"/>
      <c r="GT75" s="10"/>
      <c r="GU75" s="10"/>
      <c r="GV75" s="10"/>
      <c r="GW75" s="10"/>
      <c r="GX75" s="10"/>
      <c r="GY75" s="10"/>
      <c r="GZ75" s="10"/>
      <c r="HA75" s="10"/>
      <c r="HB75" s="10"/>
      <c r="HC75" s="10"/>
      <c r="HD75" s="10"/>
      <c r="HE75" s="10"/>
      <c r="HF75" s="10"/>
      <c r="HG75" s="10"/>
      <c r="HH75" s="10"/>
      <c r="HI75" s="10"/>
      <c r="HJ75" s="10"/>
      <c r="HK75" s="10"/>
      <c r="HL75" s="10"/>
      <c r="HM75" s="10"/>
      <c r="HN75" s="10"/>
      <c r="HO75" s="10"/>
      <c r="HP75" s="10"/>
      <c r="HQ75" s="10"/>
      <c r="HR75" s="10"/>
      <c r="HS75" s="10"/>
      <c r="HT75" s="10"/>
      <c r="HU75" s="10"/>
      <c r="HV75" s="10"/>
      <c r="HW75" s="10"/>
      <c r="HX75" s="10"/>
      <c r="HY75" s="10"/>
      <c r="HZ75" s="10"/>
      <c r="IA75" s="10"/>
      <c r="IB75" s="10"/>
      <c r="IC75" s="10"/>
      <c r="ID75" s="10"/>
      <c r="IE75" s="10"/>
      <c r="IF75" s="10"/>
      <c r="IG75" s="10"/>
      <c r="IH75" s="10"/>
      <c r="II75" s="10"/>
      <c r="IJ75" s="10"/>
      <c r="IK75" s="10"/>
      <c r="IL75" s="10"/>
      <c r="IM75" s="10"/>
      <c r="IN75" s="10"/>
      <c r="IO75" s="10"/>
      <c r="IP75" s="10"/>
      <c r="IQ75" s="10"/>
      <c r="IR75" s="10"/>
      <c r="IS75" s="10"/>
      <c r="IT75" s="10"/>
      <c r="IU75" s="10"/>
      <c r="IV75" s="10"/>
    </row>
    <row r="76" spans="1:256" s="13" customFormat="1" x14ac:dyDescent="0.35">
      <c r="A76" s="122" t="s">
        <v>49</v>
      </c>
      <c r="B76" s="122"/>
      <c r="C76" s="122"/>
      <c r="D76" s="122"/>
      <c r="E76" s="122"/>
      <c r="F76" s="122"/>
      <c r="G76" s="122"/>
      <c r="H76" s="122"/>
      <c r="I76" s="122"/>
      <c r="J76" s="122"/>
      <c r="K76" s="15"/>
    </row>
    <row r="77" spans="1:256" x14ac:dyDescent="0.35">
      <c r="A77" s="6">
        <v>3</v>
      </c>
      <c r="B77" s="111" t="s">
        <v>50</v>
      </c>
      <c r="C77" s="111"/>
      <c r="D77" s="111"/>
      <c r="E77" s="111"/>
      <c r="F77" s="111"/>
      <c r="G77" s="111"/>
      <c r="H77" s="111"/>
      <c r="I77" s="6" t="s">
        <v>86</v>
      </c>
      <c r="J77" s="6" t="s">
        <v>51</v>
      </c>
      <c r="K77" s="78"/>
      <c r="L77" s="47"/>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c r="BW77" s="10"/>
      <c r="BX77" s="10"/>
      <c r="BY77" s="10"/>
      <c r="BZ77" s="10"/>
      <c r="CA77" s="10"/>
      <c r="CB77" s="10"/>
      <c r="CC77" s="10"/>
      <c r="CD77" s="10"/>
      <c r="CE77" s="10"/>
      <c r="CF77" s="10"/>
      <c r="CG77" s="10"/>
      <c r="CH77" s="10"/>
      <c r="CI77" s="10"/>
      <c r="CJ77" s="10"/>
      <c r="CK77" s="10"/>
      <c r="CL77" s="10"/>
      <c r="CM77" s="10"/>
      <c r="CN77" s="10"/>
      <c r="CO77" s="10"/>
      <c r="CP77" s="10"/>
      <c r="CQ77" s="10"/>
      <c r="CR77" s="10"/>
      <c r="CS77" s="10"/>
      <c r="CT77" s="10"/>
      <c r="CU77" s="10"/>
      <c r="CV77" s="10"/>
      <c r="CW77" s="10"/>
      <c r="CX77" s="10"/>
      <c r="CY77" s="10"/>
      <c r="CZ77" s="10"/>
      <c r="DA77" s="10"/>
      <c r="DB77" s="10"/>
      <c r="DC77" s="10"/>
      <c r="DD77" s="10"/>
      <c r="DE77" s="10"/>
      <c r="DF77" s="10"/>
      <c r="DG77" s="10"/>
      <c r="DH77" s="10"/>
      <c r="DI77" s="10"/>
      <c r="DJ77" s="10"/>
      <c r="DK77" s="10"/>
      <c r="DL77" s="10"/>
      <c r="DM77" s="10"/>
      <c r="DN77" s="10"/>
      <c r="DO77" s="10"/>
      <c r="DP77" s="10"/>
      <c r="DQ77" s="10"/>
      <c r="DR77" s="10"/>
      <c r="DS77" s="10"/>
      <c r="DT77" s="10"/>
      <c r="DU77" s="10"/>
      <c r="DV77" s="10"/>
      <c r="DW77" s="10"/>
      <c r="DX77" s="10"/>
      <c r="DY77" s="10"/>
      <c r="DZ77" s="10"/>
      <c r="EA77" s="10"/>
      <c r="EB77" s="10"/>
      <c r="EC77" s="10"/>
      <c r="ED77" s="10"/>
      <c r="EE77" s="10"/>
      <c r="EF77" s="10"/>
      <c r="EG77" s="10"/>
      <c r="EH77" s="10"/>
      <c r="EI77" s="10"/>
      <c r="EJ77" s="10"/>
      <c r="EK77" s="10"/>
      <c r="EL77" s="10"/>
      <c r="EM77" s="10"/>
      <c r="EN77" s="10"/>
      <c r="EO77" s="10"/>
      <c r="EP77" s="10"/>
      <c r="EQ77" s="10"/>
      <c r="ER77" s="10"/>
      <c r="ES77" s="10"/>
      <c r="ET77" s="10"/>
      <c r="EU77" s="10"/>
      <c r="EV77" s="10"/>
      <c r="EW77" s="10"/>
      <c r="EX77" s="10"/>
      <c r="EY77" s="10"/>
      <c r="EZ77" s="10"/>
      <c r="FA77" s="10"/>
      <c r="FB77" s="10"/>
      <c r="FC77" s="10"/>
      <c r="FD77" s="10"/>
      <c r="FE77" s="10"/>
      <c r="FF77" s="10"/>
      <c r="FG77" s="10"/>
      <c r="FH77" s="10"/>
      <c r="FI77" s="10"/>
      <c r="FJ77" s="10"/>
      <c r="FK77" s="10"/>
      <c r="FL77" s="10"/>
      <c r="FM77" s="10"/>
      <c r="FN77" s="10"/>
      <c r="FO77" s="10"/>
      <c r="FP77" s="10"/>
      <c r="FQ77" s="10"/>
      <c r="FR77" s="10"/>
      <c r="FS77" s="10"/>
      <c r="FT77" s="10"/>
      <c r="FU77" s="10"/>
      <c r="FV77" s="10"/>
      <c r="FW77" s="10"/>
      <c r="FX77" s="10"/>
      <c r="FY77" s="10"/>
      <c r="FZ77" s="10"/>
      <c r="GA77" s="10"/>
      <c r="GB77" s="10"/>
      <c r="GC77" s="10"/>
      <c r="GD77" s="10"/>
      <c r="GE77" s="10"/>
      <c r="GF77" s="10"/>
      <c r="GG77" s="10"/>
      <c r="GH77" s="10"/>
      <c r="GI77" s="10"/>
      <c r="GJ77" s="10"/>
      <c r="GK77" s="10"/>
      <c r="GL77" s="10"/>
      <c r="GM77" s="10"/>
      <c r="GN77" s="10"/>
      <c r="GO77" s="10"/>
      <c r="GP77" s="10"/>
      <c r="GQ77" s="10"/>
      <c r="GR77" s="10"/>
      <c r="GS77" s="10"/>
      <c r="GT77" s="10"/>
      <c r="GU77" s="10"/>
      <c r="GV77" s="10"/>
      <c r="GW77" s="10"/>
      <c r="GX77" s="10"/>
      <c r="GY77" s="10"/>
      <c r="GZ77" s="10"/>
      <c r="HA77" s="10"/>
      <c r="HB77" s="10"/>
      <c r="HC77" s="10"/>
      <c r="HD77" s="10"/>
      <c r="HE77" s="10"/>
      <c r="HF77" s="10"/>
      <c r="HG77" s="10"/>
      <c r="HH77" s="10"/>
      <c r="HI77" s="10"/>
      <c r="HJ77" s="10"/>
      <c r="HK77" s="10"/>
      <c r="HL77" s="10"/>
      <c r="HM77" s="10"/>
      <c r="HN77" s="10"/>
      <c r="HO77" s="10"/>
      <c r="HP77" s="10"/>
      <c r="HQ77" s="10"/>
      <c r="HR77" s="10"/>
      <c r="HS77" s="10"/>
      <c r="HT77" s="10"/>
      <c r="HU77" s="10"/>
      <c r="HV77" s="10"/>
      <c r="HW77" s="10"/>
      <c r="HX77" s="10"/>
      <c r="HY77" s="10"/>
      <c r="HZ77" s="10"/>
      <c r="IA77" s="10"/>
      <c r="IB77" s="10"/>
      <c r="IC77" s="10"/>
      <c r="ID77" s="10"/>
      <c r="IE77" s="10"/>
      <c r="IF77" s="10"/>
      <c r="IG77" s="10"/>
      <c r="IH77" s="10"/>
      <c r="II77" s="10"/>
      <c r="IJ77" s="10"/>
      <c r="IK77" s="10"/>
      <c r="IL77" s="10"/>
      <c r="IM77" s="10"/>
      <c r="IN77" s="10"/>
      <c r="IO77" s="10"/>
      <c r="IP77" s="10"/>
      <c r="IQ77" s="10"/>
      <c r="IR77" s="10"/>
      <c r="IS77" s="10"/>
      <c r="IT77" s="10"/>
      <c r="IU77" s="10"/>
      <c r="IV77" s="10"/>
    </row>
    <row r="78" spans="1:256" x14ac:dyDescent="0.35">
      <c r="A78" s="4" t="s">
        <v>14</v>
      </c>
      <c r="B78" s="98" t="s">
        <v>93</v>
      </c>
      <c r="C78" s="98"/>
      <c r="D78" s="98"/>
      <c r="E78" s="98"/>
      <c r="F78" s="98"/>
      <c r="G78" s="98"/>
      <c r="H78" s="98"/>
      <c r="I78" s="26">
        <f>(1/12*0.05*100%)</f>
        <v>4.1666666666666666E-3</v>
      </c>
      <c r="J78" s="32">
        <f>I24*I78</f>
        <v>10.22588446969697</v>
      </c>
      <c r="K78" s="79"/>
      <c r="L78" s="49"/>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c r="DF78" s="10"/>
      <c r="DG78" s="10"/>
      <c r="DH78" s="10"/>
      <c r="DI78" s="10"/>
      <c r="DJ78" s="10"/>
      <c r="DK78" s="10"/>
      <c r="DL78" s="10"/>
      <c r="DM78" s="10"/>
      <c r="DN78" s="10"/>
      <c r="DO78" s="10"/>
      <c r="DP78" s="10"/>
      <c r="DQ78" s="10"/>
      <c r="DR78" s="10"/>
      <c r="DS78" s="10"/>
      <c r="DT78" s="10"/>
      <c r="DU78" s="10"/>
      <c r="DV78" s="10"/>
      <c r="DW78" s="10"/>
      <c r="DX78" s="10"/>
      <c r="DY78" s="10"/>
      <c r="DZ78" s="10"/>
      <c r="EA78" s="10"/>
      <c r="EB78" s="10"/>
      <c r="EC78" s="10"/>
      <c r="ED78" s="10"/>
      <c r="EE78" s="10"/>
      <c r="EF78" s="10"/>
      <c r="EG78" s="10"/>
      <c r="EH78" s="10"/>
      <c r="EI78" s="10"/>
      <c r="EJ78" s="10"/>
      <c r="EK78" s="10"/>
      <c r="EL78" s="10"/>
      <c r="EM78" s="10"/>
      <c r="EN78" s="10"/>
      <c r="EO78" s="10"/>
      <c r="EP78" s="10"/>
      <c r="EQ78" s="10"/>
      <c r="ER78" s="10"/>
      <c r="ES78" s="10"/>
      <c r="ET78" s="10"/>
      <c r="EU78" s="10"/>
      <c r="EV78" s="10"/>
      <c r="EW78" s="10"/>
      <c r="EX78" s="10"/>
      <c r="EY78" s="10"/>
      <c r="EZ78" s="10"/>
      <c r="FA78" s="10"/>
      <c r="FB78" s="10"/>
      <c r="FC78" s="10"/>
      <c r="FD78" s="10"/>
      <c r="FE78" s="10"/>
      <c r="FF78" s="10"/>
      <c r="FG78" s="10"/>
      <c r="FH78" s="10"/>
      <c r="FI78" s="10"/>
      <c r="FJ78" s="10"/>
      <c r="FK78" s="10"/>
      <c r="FL78" s="10"/>
      <c r="FM78" s="10"/>
      <c r="FN78" s="10"/>
      <c r="FO78" s="10"/>
      <c r="FP78" s="10"/>
      <c r="FQ78" s="10"/>
      <c r="FR78" s="10"/>
      <c r="FS78" s="10"/>
      <c r="FT78" s="10"/>
      <c r="FU78" s="10"/>
      <c r="FV78" s="10"/>
      <c r="FW78" s="10"/>
      <c r="FX78" s="10"/>
      <c r="FY78" s="10"/>
      <c r="FZ78" s="10"/>
      <c r="GA78" s="10"/>
      <c r="GB78" s="10"/>
      <c r="GC78" s="10"/>
      <c r="GD78" s="10"/>
      <c r="GE78" s="10"/>
      <c r="GF78" s="10"/>
      <c r="GG78" s="10"/>
      <c r="GH78" s="10"/>
      <c r="GI78" s="10"/>
      <c r="GJ78" s="10"/>
      <c r="GK78" s="10"/>
      <c r="GL78" s="10"/>
      <c r="GM78" s="10"/>
      <c r="GN78" s="10"/>
      <c r="GO78" s="10"/>
      <c r="GP78" s="10"/>
      <c r="GQ78" s="10"/>
      <c r="GR78" s="10"/>
      <c r="GS78" s="10"/>
      <c r="GT78" s="10"/>
      <c r="GU78" s="10"/>
      <c r="GV78" s="10"/>
      <c r="GW78" s="10"/>
      <c r="GX78" s="10"/>
      <c r="GY78" s="10"/>
      <c r="GZ78" s="10"/>
      <c r="HA78" s="10"/>
      <c r="HB78" s="10"/>
      <c r="HC78" s="10"/>
      <c r="HD78" s="10"/>
      <c r="HE78" s="10"/>
      <c r="HF78" s="10"/>
      <c r="HG78" s="10"/>
      <c r="HH78" s="10"/>
      <c r="HI78" s="10"/>
      <c r="HJ78" s="10"/>
      <c r="HK78" s="10"/>
      <c r="HL78" s="10"/>
      <c r="HM78" s="10"/>
      <c r="HN78" s="10"/>
      <c r="HO78" s="10"/>
      <c r="HP78" s="10"/>
      <c r="HQ78" s="10"/>
      <c r="HR78" s="10"/>
      <c r="HS78" s="10"/>
      <c r="HT78" s="10"/>
      <c r="HU78" s="10"/>
      <c r="HV78" s="10"/>
      <c r="HW78" s="10"/>
      <c r="HX78" s="10"/>
      <c r="HY78" s="10"/>
      <c r="HZ78" s="10"/>
      <c r="IA78" s="10"/>
      <c r="IB78" s="10"/>
      <c r="IC78" s="10"/>
      <c r="ID78" s="10"/>
      <c r="IE78" s="10"/>
      <c r="IF78" s="10"/>
      <c r="IG78" s="10"/>
      <c r="IH78" s="10"/>
      <c r="II78" s="10"/>
      <c r="IJ78" s="10"/>
      <c r="IK78" s="10"/>
      <c r="IL78" s="10"/>
      <c r="IM78" s="10"/>
      <c r="IN78" s="10"/>
      <c r="IO78" s="10"/>
      <c r="IP78" s="10"/>
      <c r="IQ78" s="10"/>
      <c r="IR78" s="10"/>
      <c r="IS78" s="10"/>
      <c r="IT78" s="10"/>
      <c r="IU78" s="10"/>
      <c r="IV78" s="10"/>
    </row>
    <row r="79" spans="1:256" x14ac:dyDescent="0.35">
      <c r="A79" s="4" t="s">
        <v>15</v>
      </c>
      <c r="B79" s="113" t="s">
        <v>83</v>
      </c>
      <c r="C79" s="114"/>
      <c r="D79" s="114"/>
      <c r="E79" s="114"/>
      <c r="F79" s="114"/>
      <c r="G79" s="114"/>
      <c r="H79" s="115"/>
      <c r="I79" s="50">
        <f>(8%*0.42%)</f>
        <v>3.3599999999999998E-4</v>
      </c>
      <c r="J79" s="32">
        <f>I24*I79</f>
        <v>0.82461532363636358</v>
      </c>
      <c r="K79" s="80"/>
      <c r="L79" s="47"/>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c r="BP79" s="10"/>
      <c r="BQ79" s="10"/>
      <c r="BR79" s="10"/>
      <c r="BS79" s="10"/>
      <c r="BT79" s="10"/>
      <c r="BU79" s="10"/>
      <c r="BV79" s="10"/>
      <c r="BW79" s="10"/>
      <c r="BX79" s="10"/>
      <c r="BY79" s="10"/>
      <c r="BZ79" s="10"/>
      <c r="CA79" s="10"/>
      <c r="CB79" s="10"/>
      <c r="CC79" s="10"/>
      <c r="CD79" s="10"/>
      <c r="CE79" s="10"/>
      <c r="CF79" s="10"/>
      <c r="CG79" s="10"/>
      <c r="CH79" s="10"/>
      <c r="CI79" s="10"/>
      <c r="CJ79" s="10"/>
      <c r="CK79" s="10"/>
      <c r="CL79" s="10"/>
      <c r="CM79" s="10"/>
      <c r="CN79" s="10"/>
      <c r="CO79" s="10"/>
      <c r="CP79" s="10"/>
      <c r="CQ79" s="10"/>
      <c r="CR79" s="10"/>
      <c r="CS79" s="10"/>
      <c r="CT79" s="10"/>
      <c r="CU79" s="10"/>
      <c r="CV79" s="10"/>
      <c r="CW79" s="10"/>
      <c r="CX79" s="10"/>
      <c r="CY79" s="10"/>
      <c r="CZ79" s="10"/>
      <c r="DA79" s="10"/>
      <c r="DB79" s="10"/>
      <c r="DC79" s="10"/>
      <c r="DD79" s="10"/>
      <c r="DE79" s="10"/>
      <c r="DF79" s="10"/>
      <c r="DG79" s="10"/>
      <c r="DH79" s="10"/>
      <c r="DI79" s="10"/>
      <c r="DJ79" s="10"/>
      <c r="DK79" s="10"/>
      <c r="DL79" s="10"/>
      <c r="DM79" s="10"/>
      <c r="DN79" s="10"/>
      <c r="DO79" s="10"/>
      <c r="DP79" s="10"/>
      <c r="DQ79" s="10"/>
      <c r="DR79" s="10"/>
      <c r="DS79" s="10"/>
      <c r="DT79" s="10"/>
      <c r="DU79" s="10"/>
      <c r="DV79" s="10"/>
      <c r="DW79" s="10"/>
      <c r="DX79" s="10"/>
      <c r="DY79" s="10"/>
      <c r="DZ79" s="10"/>
      <c r="EA79" s="10"/>
      <c r="EB79" s="10"/>
      <c r="EC79" s="10"/>
      <c r="ED79" s="10"/>
      <c r="EE79" s="10"/>
      <c r="EF79" s="10"/>
      <c r="EG79" s="10"/>
      <c r="EH79" s="10"/>
      <c r="EI79" s="10"/>
      <c r="EJ79" s="10"/>
      <c r="EK79" s="10"/>
      <c r="EL79" s="10"/>
      <c r="EM79" s="10"/>
      <c r="EN79" s="10"/>
      <c r="EO79" s="10"/>
      <c r="EP79" s="10"/>
      <c r="EQ79" s="10"/>
      <c r="ER79" s="10"/>
      <c r="ES79" s="10"/>
      <c r="ET79" s="10"/>
      <c r="EU79" s="10"/>
      <c r="EV79" s="10"/>
      <c r="EW79" s="10"/>
      <c r="EX79" s="10"/>
      <c r="EY79" s="10"/>
      <c r="EZ79" s="10"/>
      <c r="FA79" s="10"/>
      <c r="FB79" s="10"/>
      <c r="FC79" s="10"/>
      <c r="FD79" s="10"/>
      <c r="FE79" s="10"/>
      <c r="FF79" s="10"/>
      <c r="FG79" s="10"/>
      <c r="FH79" s="10"/>
      <c r="FI79" s="10"/>
      <c r="FJ79" s="10"/>
      <c r="FK79" s="10"/>
      <c r="FL79" s="10"/>
      <c r="FM79" s="10"/>
      <c r="FN79" s="10"/>
      <c r="FO79" s="10"/>
      <c r="FP79" s="10"/>
      <c r="FQ79" s="10"/>
      <c r="FR79" s="10"/>
      <c r="FS79" s="10"/>
      <c r="FT79" s="10"/>
      <c r="FU79" s="10"/>
      <c r="FV79" s="10"/>
      <c r="FW79" s="10"/>
      <c r="FX79" s="10"/>
      <c r="FY79" s="10"/>
      <c r="FZ79" s="10"/>
      <c r="GA79" s="10"/>
      <c r="GB79" s="10"/>
      <c r="GC79" s="10"/>
      <c r="GD79" s="10"/>
      <c r="GE79" s="10"/>
      <c r="GF79" s="10"/>
      <c r="GG79" s="10"/>
      <c r="GH79" s="10"/>
      <c r="GI79" s="10"/>
      <c r="GJ79" s="10"/>
      <c r="GK79" s="10"/>
      <c r="GL79" s="10"/>
      <c r="GM79" s="10"/>
      <c r="GN79" s="10"/>
      <c r="GO79" s="10"/>
      <c r="GP79" s="10"/>
      <c r="GQ79" s="10"/>
      <c r="GR79" s="10"/>
      <c r="GS79" s="10"/>
      <c r="GT79" s="10"/>
      <c r="GU79" s="10"/>
      <c r="GV79" s="10"/>
      <c r="GW79" s="10"/>
      <c r="GX79" s="10"/>
      <c r="GY79" s="10"/>
      <c r="GZ79" s="10"/>
      <c r="HA79" s="10"/>
      <c r="HB79" s="10"/>
      <c r="HC79" s="10"/>
      <c r="HD79" s="10"/>
      <c r="HE79" s="10"/>
      <c r="HF79" s="10"/>
      <c r="HG79" s="10"/>
      <c r="HH79" s="10"/>
      <c r="HI79" s="10"/>
      <c r="HJ79" s="10"/>
      <c r="HK79" s="10"/>
      <c r="HL79" s="10"/>
      <c r="HM79" s="10"/>
      <c r="HN79" s="10"/>
      <c r="HO79" s="10"/>
      <c r="HP79" s="10"/>
      <c r="HQ79" s="10"/>
      <c r="HR79" s="10"/>
      <c r="HS79" s="10"/>
      <c r="HT79" s="10"/>
      <c r="HU79" s="10"/>
      <c r="HV79" s="10"/>
      <c r="HW79" s="10"/>
      <c r="HX79" s="10"/>
      <c r="HY79" s="10"/>
      <c r="HZ79" s="10"/>
      <c r="IA79" s="10"/>
      <c r="IB79" s="10"/>
      <c r="IC79" s="10"/>
      <c r="ID79" s="10"/>
      <c r="IE79" s="10"/>
      <c r="IF79" s="10"/>
      <c r="IG79" s="10"/>
      <c r="IH79" s="10"/>
      <c r="II79" s="10"/>
      <c r="IJ79" s="10"/>
      <c r="IK79" s="10"/>
      <c r="IL79" s="10"/>
      <c r="IM79" s="10"/>
      <c r="IN79" s="10"/>
      <c r="IO79" s="10"/>
      <c r="IP79" s="10"/>
      <c r="IQ79" s="10"/>
      <c r="IR79" s="10"/>
      <c r="IS79" s="10"/>
      <c r="IT79" s="10"/>
      <c r="IU79" s="10"/>
      <c r="IV79" s="10"/>
    </row>
    <row r="80" spans="1:256" s="52" customFormat="1" ht="28" customHeight="1" x14ac:dyDescent="0.3">
      <c r="A80" s="64" t="s">
        <v>29</v>
      </c>
      <c r="B80" s="95" t="s">
        <v>84</v>
      </c>
      <c r="C80" s="95"/>
      <c r="D80" s="95"/>
      <c r="E80" s="95"/>
      <c r="F80" s="95"/>
      <c r="G80" s="95"/>
      <c r="H80" s="95"/>
      <c r="I80" s="53">
        <f>(((1+2/12+(1/3*1/12))*(0.08*0.4*0.9*100%)))</f>
        <v>3.44E-2</v>
      </c>
      <c r="J80" s="32">
        <f>I24*I80</f>
        <v>84.424902181818183</v>
      </c>
      <c r="K80" s="81"/>
      <c r="L80" s="55"/>
    </row>
    <row r="81" spans="1:256" ht="31.75" customHeight="1" x14ac:dyDescent="0.35">
      <c r="A81" s="4" t="s">
        <v>32</v>
      </c>
      <c r="B81" s="98" t="s">
        <v>87</v>
      </c>
      <c r="C81" s="98"/>
      <c r="D81" s="98"/>
      <c r="E81" s="98"/>
      <c r="F81" s="98"/>
      <c r="G81" s="98"/>
      <c r="H81" s="98"/>
      <c r="I81" s="57">
        <f>(7/30)/12*100%</f>
        <v>1.9444444444444445E-2</v>
      </c>
      <c r="J81" s="32">
        <f>I24*I81</f>
        <v>47.72079419191919</v>
      </c>
      <c r="K81" s="45"/>
      <c r="L81" s="47"/>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10"/>
      <c r="CV81" s="10"/>
      <c r="CW81" s="10"/>
      <c r="CX81" s="10"/>
      <c r="CY81" s="10"/>
      <c r="CZ81" s="10"/>
      <c r="DA81" s="10"/>
      <c r="DB81" s="10"/>
      <c r="DC81" s="10"/>
      <c r="DD81" s="10"/>
      <c r="DE81" s="10"/>
      <c r="DF81" s="10"/>
      <c r="DG81" s="10"/>
      <c r="DH81" s="10"/>
      <c r="DI81" s="10"/>
      <c r="DJ81" s="10"/>
      <c r="DK81" s="10"/>
      <c r="DL81" s="10"/>
      <c r="DM81" s="10"/>
      <c r="DN81" s="10"/>
      <c r="DO81" s="10"/>
      <c r="DP81" s="10"/>
      <c r="DQ81" s="10"/>
      <c r="DR81" s="10"/>
      <c r="DS81" s="10"/>
      <c r="DT81" s="10"/>
      <c r="DU81" s="10"/>
      <c r="DV81" s="10"/>
      <c r="DW81" s="10"/>
      <c r="DX81" s="10"/>
      <c r="DY81" s="10"/>
      <c r="DZ81" s="10"/>
      <c r="EA81" s="10"/>
      <c r="EB81" s="10"/>
      <c r="EC81" s="10"/>
      <c r="ED81" s="10"/>
      <c r="EE81" s="10"/>
      <c r="EF81" s="10"/>
      <c r="EG81" s="10"/>
      <c r="EH81" s="10"/>
      <c r="EI81" s="10"/>
      <c r="EJ81" s="10"/>
      <c r="EK81" s="10"/>
      <c r="EL81" s="10"/>
      <c r="EM81" s="10"/>
      <c r="EN81" s="10"/>
      <c r="EO81" s="10"/>
      <c r="EP81" s="10"/>
      <c r="EQ81" s="10"/>
      <c r="ER81" s="10"/>
      <c r="ES81" s="10"/>
      <c r="ET81" s="10"/>
      <c r="EU81" s="10"/>
      <c r="EV81" s="10"/>
      <c r="EW81" s="10"/>
      <c r="EX81" s="10"/>
      <c r="EY81" s="10"/>
      <c r="EZ81" s="10"/>
      <c r="FA81" s="10"/>
      <c r="FB81" s="10"/>
      <c r="FC81" s="10"/>
      <c r="FD81" s="10"/>
      <c r="FE81" s="10"/>
      <c r="FF81" s="10"/>
      <c r="FG81" s="10"/>
      <c r="FH81" s="10"/>
      <c r="FI81" s="10"/>
      <c r="FJ81" s="10"/>
      <c r="FK81" s="10"/>
      <c r="FL81" s="10"/>
      <c r="FM81" s="10"/>
      <c r="FN81" s="10"/>
      <c r="FO81" s="10"/>
      <c r="FP81" s="10"/>
      <c r="FQ81" s="10"/>
      <c r="FR81" s="10"/>
      <c r="FS81" s="10"/>
      <c r="FT81" s="10"/>
      <c r="FU81" s="10"/>
      <c r="FV81" s="10"/>
      <c r="FW81" s="10"/>
      <c r="FX81" s="10"/>
      <c r="FY81" s="10"/>
      <c r="FZ81" s="10"/>
      <c r="GA81" s="10"/>
      <c r="GB81" s="10"/>
      <c r="GC81" s="10"/>
      <c r="GD81" s="10"/>
      <c r="GE81" s="10"/>
      <c r="GF81" s="10"/>
      <c r="GG81" s="10"/>
      <c r="GH81" s="10"/>
      <c r="GI81" s="10"/>
      <c r="GJ81" s="10"/>
      <c r="GK81" s="10"/>
      <c r="GL81" s="10"/>
      <c r="GM81" s="10"/>
      <c r="GN81" s="10"/>
      <c r="GO81" s="10"/>
      <c r="GP81" s="10"/>
      <c r="GQ81" s="10"/>
      <c r="GR81" s="10"/>
      <c r="GS81" s="10"/>
      <c r="GT81" s="10"/>
      <c r="GU81" s="10"/>
      <c r="GV81" s="10"/>
      <c r="GW81" s="10"/>
      <c r="GX81" s="10"/>
      <c r="GY81" s="10"/>
      <c r="GZ81" s="10"/>
      <c r="HA81" s="10"/>
      <c r="HB81" s="10"/>
      <c r="HC81" s="10"/>
      <c r="HD81" s="10"/>
      <c r="HE81" s="10"/>
      <c r="HF81" s="10"/>
      <c r="HG81" s="10"/>
      <c r="HH81" s="10"/>
      <c r="HI81" s="10"/>
      <c r="HJ81" s="10"/>
      <c r="HK81" s="10"/>
      <c r="HL81" s="10"/>
      <c r="HM81" s="10"/>
      <c r="HN81" s="10"/>
      <c r="HO81" s="10"/>
      <c r="HP81" s="10"/>
      <c r="HQ81" s="10"/>
      <c r="HR81" s="10"/>
      <c r="HS81" s="10"/>
      <c r="HT81" s="10"/>
      <c r="HU81" s="10"/>
      <c r="HV81" s="10"/>
      <c r="HW81" s="10"/>
      <c r="HX81" s="10"/>
      <c r="HY81" s="10"/>
      <c r="HZ81" s="10"/>
      <c r="IA81" s="10"/>
      <c r="IB81" s="10"/>
      <c r="IC81" s="10"/>
      <c r="ID81" s="10"/>
      <c r="IE81" s="10"/>
      <c r="IF81" s="10"/>
      <c r="IG81" s="10"/>
      <c r="IH81" s="10"/>
      <c r="II81" s="10"/>
      <c r="IJ81" s="10"/>
      <c r="IK81" s="10"/>
      <c r="IL81" s="10"/>
      <c r="IM81" s="10"/>
      <c r="IN81" s="10"/>
      <c r="IO81" s="10"/>
      <c r="IP81" s="10"/>
      <c r="IQ81" s="10"/>
      <c r="IR81" s="10"/>
      <c r="IS81" s="10"/>
      <c r="IT81" s="10"/>
      <c r="IU81" s="10"/>
      <c r="IV81" s="10"/>
    </row>
    <row r="82" spans="1:256" ht="15.75" customHeight="1" x14ac:dyDescent="0.35">
      <c r="A82" s="4" t="s">
        <v>8</v>
      </c>
      <c r="B82" s="97" t="s">
        <v>85</v>
      </c>
      <c r="C82" s="97"/>
      <c r="D82" s="97"/>
      <c r="E82" s="97"/>
      <c r="F82" s="97"/>
      <c r="G82" s="97"/>
      <c r="H82" s="97"/>
      <c r="I82" s="23">
        <f>36.8%*1.94%</f>
        <v>7.1392000000000001E-3</v>
      </c>
      <c r="J82" s="32">
        <f>I24*I82</f>
        <v>17.521112257454543</v>
      </c>
      <c r="K82" s="45"/>
      <c r="L82" s="58"/>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c r="DG82" s="10"/>
      <c r="DH82" s="10"/>
      <c r="DI82" s="10"/>
      <c r="DJ82" s="10"/>
      <c r="DK82" s="10"/>
      <c r="DL82" s="10"/>
      <c r="DM82" s="10"/>
      <c r="DN82" s="10"/>
      <c r="DO82" s="10"/>
      <c r="DP82" s="10"/>
      <c r="DQ82" s="10"/>
      <c r="DR82" s="10"/>
      <c r="DS82" s="10"/>
      <c r="DT82" s="10"/>
      <c r="DU82" s="10"/>
      <c r="DV82" s="10"/>
      <c r="DW82" s="10"/>
      <c r="DX82" s="10"/>
      <c r="DY82" s="10"/>
      <c r="DZ82" s="10"/>
      <c r="EA82" s="10"/>
      <c r="EB82" s="10"/>
      <c r="EC82" s="10"/>
      <c r="ED82" s="10"/>
      <c r="EE82" s="10"/>
      <c r="EF82" s="10"/>
      <c r="EG82" s="10"/>
      <c r="EH82" s="10"/>
      <c r="EI82" s="10"/>
      <c r="EJ82" s="10"/>
      <c r="EK82" s="10"/>
      <c r="EL82" s="10"/>
      <c r="EM82" s="10"/>
      <c r="EN82" s="10"/>
      <c r="EO82" s="10"/>
      <c r="EP82" s="10"/>
      <c r="EQ82" s="10"/>
      <c r="ER82" s="10"/>
      <c r="ES82" s="10"/>
      <c r="ET82" s="10"/>
      <c r="EU82" s="10"/>
      <c r="EV82" s="10"/>
      <c r="EW82" s="10"/>
      <c r="EX82" s="10"/>
      <c r="EY82" s="10"/>
      <c r="EZ82" s="10"/>
      <c r="FA82" s="10"/>
      <c r="FB82" s="10"/>
      <c r="FC82" s="10"/>
      <c r="FD82" s="10"/>
      <c r="FE82" s="10"/>
      <c r="FF82" s="10"/>
      <c r="FG82" s="10"/>
      <c r="FH82" s="10"/>
      <c r="FI82" s="10"/>
      <c r="FJ82" s="10"/>
      <c r="FK82" s="10"/>
      <c r="FL82" s="10"/>
      <c r="FM82" s="10"/>
      <c r="FN82" s="10"/>
      <c r="FO82" s="10"/>
      <c r="FP82" s="10"/>
      <c r="FQ82" s="10"/>
      <c r="FR82" s="10"/>
      <c r="FS82" s="10"/>
      <c r="FT82" s="10"/>
      <c r="FU82" s="10"/>
      <c r="FV82" s="10"/>
      <c r="FW82" s="10"/>
      <c r="FX82" s="10"/>
      <c r="FY82" s="10"/>
      <c r="FZ82" s="10"/>
      <c r="GA82" s="10"/>
      <c r="GB82" s="10"/>
      <c r="GC82" s="10"/>
      <c r="GD82" s="10"/>
      <c r="GE82" s="10"/>
      <c r="GF82" s="10"/>
      <c r="GG82" s="10"/>
      <c r="GH82" s="10"/>
      <c r="GI82" s="10"/>
      <c r="GJ82" s="10"/>
      <c r="GK82" s="10"/>
      <c r="GL82" s="10"/>
      <c r="GM82" s="10"/>
      <c r="GN82" s="10"/>
      <c r="GO82" s="10"/>
      <c r="GP82" s="10"/>
      <c r="GQ82" s="10"/>
      <c r="GR82" s="10"/>
      <c r="GS82" s="10"/>
      <c r="GT82" s="10"/>
      <c r="GU82" s="10"/>
      <c r="GV82" s="10"/>
      <c r="GW82" s="10"/>
      <c r="GX82" s="10"/>
      <c r="GY82" s="10"/>
      <c r="GZ82" s="10"/>
      <c r="HA82" s="10"/>
      <c r="HB82" s="10"/>
      <c r="HC82" s="10"/>
      <c r="HD82" s="10"/>
      <c r="HE82" s="10"/>
      <c r="HF82" s="10"/>
      <c r="HG82" s="10"/>
      <c r="HH82" s="10"/>
      <c r="HI82" s="10"/>
      <c r="HJ82" s="10"/>
      <c r="HK82" s="10"/>
      <c r="HL82" s="10"/>
      <c r="HM82" s="10"/>
      <c r="HN82" s="10"/>
      <c r="HO82" s="10"/>
      <c r="HP82" s="10"/>
      <c r="HQ82" s="10"/>
      <c r="HR82" s="10"/>
      <c r="HS82" s="10"/>
      <c r="HT82" s="10"/>
      <c r="HU82" s="10"/>
      <c r="HV82" s="10"/>
      <c r="HW82" s="10"/>
      <c r="HX82" s="10"/>
      <c r="HY82" s="10"/>
      <c r="HZ82" s="10"/>
      <c r="IA82" s="10"/>
      <c r="IB82" s="10"/>
      <c r="IC82" s="10"/>
      <c r="ID82" s="10"/>
      <c r="IE82" s="10"/>
      <c r="IF82" s="10"/>
      <c r="IG82" s="10"/>
      <c r="IH82" s="10"/>
      <c r="II82" s="10"/>
      <c r="IJ82" s="10"/>
      <c r="IK82" s="10"/>
      <c r="IL82" s="10"/>
      <c r="IM82" s="10"/>
      <c r="IN82" s="10"/>
      <c r="IO82" s="10"/>
      <c r="IP82" s="10"/>
      <c r="IQ82" s="10"/>
      <c r="IR82" s="10"/>
      <c r="IS82" s="10"/>
      <c r="IT82" s="10"/>
      <c r="IU82" s="10"/>
      <c r="IV82" s="10"/>
    </row>
    <row r="83" spans="1:256" ht="30.5" customHeight="1" x14ac:dyDescent="0.35">
      <c r="A83" s="4" t="s">
        <v>35</v>
      </c>
      <c r="B83" s="113" t="s">
        <v>94</v>
      </c>
      <c r="C83" s="114"/>
      <c r="D83" s="114"/>
      <c r="E83" s="114"/>
      <c r="F83" s="114"/>
      <c r="G83" s="114"/>
      <c r="H83" s="115"/>
      <c r="I83" s="56">
        <f>0.08*0.0194*0.4*100%</f>
        <v>6.2080000000000002E-4</v>
      </c>
      <c r="J83" s="32">
        <f>I24*I83</f>
        <v>1.5235749789090909</v>
      </c>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0"/>
      <c r="FH83" s="10"/>
      <c r="FI83" s="10"/>
      <c r="FJ83" s="10"/>
      <c r="FK83" s="10"/>
      <c r="FL83" s="10"/>
      <c r="FM83" s="10"/>
      <c r="FN83" s="10"/>
      <c r="FO83" s="10"/>
      <c r="FP83" s="10"/>
      <c r="FQ83" s="10"/>
      <c r="FR83" s="10"/>
      <c r="FS83" s="10"/>
      <c r="FT83" s="10"/>
      <c r="FU83" s="10"/>
      <c r="FV83" s="10"/>
      <c r="FW83" s="10"/>
      <c r="FX83" s="10"/>
      <c r="FY83" s="10"/>
      <c r="FZ83" s="10"/>
      <c r="GA83" s="10"/>
      <c r="GB83" s="10"/>
      <c r="GC83" s="10"/>
      <c r="GD83" s="10"/>
      <c r="GE83" s="10"/>
      <c r="GF83" s="10"/>
      <c r="GG83" s="10"/>
      <c r="GH83" s="10"/>
      <c r="GI83" s="10"/>
      <c r="GJ83" s="10"/>
      <c r="GK83" s="10"/>
      <c r="GL83" s="10"/>
      <c r="GM83" s="10"/>
      <c r="GN83" s="10"/>
      <c r="GO83" s="10"/>
      <c r="GP83" s="10"/>
      <c r="GQ83" s="10"/>
      <c r="GR83" s="10"/>
      <c r="GS83" s="10"/>
      <c r="GT83" s="10"/>
      <c r="GU83" s="10"/>
      <c r="GV83" s="10"/>
      <c r="GW83" s="10"/>
      <c r="GX83" s="10"/>
      <c r="GY83" s="10"/>
      <c r="GZ83" s="10"/>
      <c r="HA83" s="10"/>
      <c r="HB83" s="10"/>
      <c r="HC83" s="10"/>
      <c r="HD83" s="10"/>
      <c r="HE83" s="10"/>
      <c r="HF83" s="10"/>
      <c r="HG83" s="10"/>
      <c r="HH83" s="10"/>
      <c r="HI83" s="10"/>
      <c r="HJ83" s="10"/>
      <c r="HK83" s="10"/>
      <c r="HL83" s="10"/>
      <c r="HM83" s="10"/>
      <c r="HN83" s="10"/>
      <c r="HO83" s="10"/>
      <c r="HP83" s="10"/>
      <c r="HQ83" s="10"/>
      <c r="HR83" s="10"/>
      <c r="HS83" s="10"/>
      <c r="HT83" s="10"/>
      <c r="HU83" s="10"/>
      <c r="HV83" s="10"/>
      <c r="HW83" s="10"/>
      <c r="HX83" s="10"/>
      <c r="HY83" s="10"/>
      <c r="HZ83" s="10"/>
      <c r="IA83" s="10"/>
      <c r="IB83" s="10"/>
      <c r="IC83" s="10"/>
      <c r="ID83" s="10"/>
      <c r="IE83" s="10"/>
      <c r="IF83" s="10"/>
      <c r="IG83" s="10"/>
      <c r="IH83" s="10"/>
      <c r="II83" s="10"/>
      <c r="IJ83" s="10"/>
      <c r="IK83" s="10"/>
      <c r="IL83" s="10"/>
      <c r="IM83" s="10"/>
      <c r="IN83" s="10"/>
      <c r="IO83" s="10"/>
      <c r="IP83" s="10"/>
      <c r="IQ83" s="10"/>
      <c r="IR83" s="10"/>
      <c r="IS83" s="10"/>
      <c r="IT83" s="10"/>
      <c r="IU83" s="10"/>
      <c r="IV83" s="10"/>
    </row>
    <row r="84" spans="1:256" ht="15.75" customHeight="1" x14ac:dyDescent="0.35">
      <c r="A84" s="63"/>
      <c r="B84" s="99" t="s">
        <v>97</v>
      </c>
      <c r="C84" s="100"/>
      <c r="D84" s="100"/>
      <c r="E84" s="100"/>
      <c r="F84" s="100"/>
      <c r="G84" s="100"/>
      <c r="H84" s="101"/>
      <c r="I84" s="54">
        <f>SUM(I78:I83)</f>
        <v>6.6107111111111116E-2</v>
      </c>
      <c r="J84" s="33">
        <f>SUM(J78:J83)</f>
        <v>162.24088340343434</v>
      </c>
      <c r="K84" s="45"/>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c r="DG84" s="10"/>
      <c r="DH84" s="10"/>
      <c r="DI84" s="10"/>
      <c r="DJ84" s="10"/>
      <c r="DK84" s="10"/>
      <c r="DL84" s="10"/>
      <c r="DM84" s="10"/>
      <c r="DN84" s="10"/>
      <c r="DO84" s="10"/>
      <c r="DP84" s="10"/>
      <c r="DQ84" s="10"/>
      <c r="DR84" s="10"/>
      <c r="DS84" s="10"/>
      <c r="DT84" s="10"/>
      <c r="DU84" s="10"/>
      <c r="DV84" s="10"/>
      <c r="DW84" s="10"/>
      <c r="DX84" s="10"/>
      <c r="DY84" s="10"/>
      <c r="DZ84" s="10"/>
      <c r="EA84" s="10"/>
      <c r="EB84" s="10"/>
      <c r="EC84" s="10"/>
      <c r="ED84" s="10"/>
      <c r="EE84" s="10"/>
      <c r="EF84" s="10"/>
      <c r="EG84" s="10"/>
      <c r="EH84" s="10"/>
      <c r="EI84" s="10"/>
      <c r="EJ84" s="10"/>
      <c r="EK84" s="10"/>
      <c r="EL84" s="10"/>
      <c r="EM84" s="10"/>
      <c r="EN84" s="10"/>
      <c r="EO84" s="10"/>
      <c r="EP84" s="10"/>
      <c r="EQ84" s="10"/>
      <c r="ER84" s="10"/>
      <c r="ES84" s="10"/>
      <c r="ET84" s="10"/>
      <c r="EU84" s="10"/>
      <c r="EV84" s="10"/>
      <c r="EW84" s="10"/>
      <c r="EX84" s="10"/>
      <c r="EY84" s="10"/>
      <c r="EZ84" s="10"/>
      <c r="FA84" s="10"/>
      <c r="FB84" s="10"/>
      <c r="FC84" s="10"/>
      <c r="FD84" s="10"/>
      <c r="FE84" s="10"/>
      <c r="FF84" s="10"/>
      <c r="FG84" s="10"/>
      <c r="FH84" s="10"/>
      <c r="FI84" s="10"/>
      <c r="FJ84" s="10"/>
      <c r="FK84" s="10"/>
      <c r="FL84" s="10"/>
      <c r="FM84" s="10"/>
      <c r="FN84" s="10"/>
      <c r="FO84" s="10"/>
      <c r="FP84" s="10"/>
      <c r="FQ84" s="10"/>
      <c r="FR84" s="10"/>
      <c r="FS84" s="10"/>
      <c r="FT84" s="10"/>
      <c r="FU84" s="10"/>
      <c r="FV84" s="10"/>
      <c r="FW84" s="10"/>
      <c r="FX84" s="10"/>
      <c r="FY84" s="10"/>
      <c r="FZ84" s="10"/>
      <c r="GA84" s="10"/>
      <c r="GB84" s="10"/>
      <c r="GC84" s="10"/>
      <c r="GD84" s="10"/>
      <c r="GE84" s="10"/>
      <c r="GF84" s="10"/>
      <c r="GG84" s="10"/>
      <c r="GH84" s="10"/>
      <c r="GI84" s="10"/>
      <c r="GJ84" s="10"/>
      <c r="GK84" s="10"/>
      <c r="GL84" s="10"/>
      <c r="GM84" s="10"/>
      <c r="GN84" s="10"/>
      <c r="GO84" s="10"/>
      <c r="GP84" s="10"/>
      <c r="GQ84" s="10"/>
      <c r="GR84" s="10"/>
      <c r="GS84" s="10"/>
      <c r="GT84" s="10"/>
      <c r="GU84" s="10"/>
      <c r="GV84" s="10"/>
      <c r="GW84" s="10"/>
      <c r="GX84" s="10"/>
      <c r="GY84" s="10"/>
      <c r="GZ84" s="10"/>
      <c r="HA84" s="10"/>
      <c r="HB84" s="10"/>
      <c r="HC84" s="10"/>
      <c r="HD84" s="10"/>
      <c r="HE84" s="10"/>
      <c r="HF84" s="10"/>
      <c r="HG84" s="10"/>
      <c r="HH84" s="10"/>
      <c r="HI84" s="10"/>
      <c r="HJ84" s="10"/>
      <c r="HK84" s="10"/>
      <c r="HL84" s="10"/>
      <c r="HM84" s="10"/>
      <c r="HN84" s="10"/>
      <c r="HO84" s="10"/>
      <c r="HP84" s="10"/>
      <c r="HQ84" s="10"/>
      <c r="HR84" s="10"/>
      <c r="HS84" s="10"/>
      <c r="HT84" s="10"/>
      <c r="HU84" s="10"/>
      <c r="HV84" s="10"/>
      <c r="HW84" s="10"/>
      <c r="HX84" s="10"/>
      <c r="HY84" s="10"/>
      <c r="HZ84" s="10"/>
      <c r="IA84" s="10"/>
      <c r="IB84" s="10"/>
      <c r="IC84" s="10"/>
      <c r="ID84" s="10"/>
      <c r="IE84" s="10"/>
      <c r="IF84" s="10"/>
      <c r="IG84" s="10"/>
      <c r="IH84" s="10"/>
      <c r="II84" s="10"/>
      <c r="IJ84" s="10"/>
      <c r="IK84" s="10"/>
      <c r="IL84" s="10"/>
      <c r="IM84" s="10"/>
      <c r="IN84" s="10"/>
      <c r="IO84" s="10"/>
      <c r="IP84" s="10"/>
      <c r="IQ84" s="10"/>
      <c r="IR84" s="10"/>
      <c r="IS84" s="10"/>
      <c r="IT84" s="10"/>
      <c r="IU84" s="10"/>
      <c r="IV84" s="10"/>
    </row>
    <row r="85" spans="1:256" ht="16" customHeight="1" x14ac:dyDescent="0.35">
      <c r="A85" s="116"/>
      <c r="B85" s="116"/>
      <c r="C85" s="116"/>
      <c r="D85" s="116"/>
      <c r="E85" s="116"/>
      <c r="F85" s="116"/>
      <c r="G85" s="116"/>
      <c r="H85" s="116"/>
      <c r="I85" s="116"/>
      <c r="J85" s="117"/>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10"/>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10"/>
      <c r="GG85" s="10"/>
      <c r="GH85" s="10"/>
      <c r="GI85" s="10"/>
      <c r="GJ85" s="10"/>
      <c r="GK85" s="10"/>
      <c r="GL85" s="10"/>
      <c r="GM85" s="10"/>
      <c r="GN85" s="10"/>
      <c r="GO85" s="10"/>
      <c r="GP85" s="10"/>
      <c r="GQ85" s="10"/>
      <c r="GR85" s="10"/>
      <c r="GS85" s="10"/>
      <c r="GT85" s="10"/>
      <c r="GU85" s="10"/>
      <c r="GV85" s="10"/>
      <c r="GW85" s="10"/>
      <c r="GX85" s="10"/>
      <c r="GY85" s="10"/>
      <c r="GZ85" s="10"/>
      <c r="HA85" s="10"/>
      <c r="HB85" s="10"/>
      <c r="HC85" s="10"/>
      <c r="HD85" s="10"/>
      <c r="HE85" s="10"/>
      <c r="HF85" s="10"/>
      <c r="HG85" s="10"/>
      <c r="HH85" s="10"/>
      <c r="HI85" s="10"/>
      <c r="HJ85" s="10"/>
      <c r="HK85" s="10"/>
      <c r="HL85" s="10"/>
      <c r="HM85" s="10"/>
      <c r="HN85" s="10"/>
      <c r="HO85" s="10"/>
      <c r="HP85" s="10"/>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row>
    <row r="86" spans="1:256" ht="15" customHeight="1" x14ac:dyDescent="0.35">
      <c r="A86" s="118"/>
      <c r="B86" s="118"/>
      <c r="C86" s="118"/>
      <c r="D86" s="118"/>
      <c r="E86" s="118"/>
      <c r="F86" s="118"/>
      <c r="G86" s="118"/>
      <c r="H86" s="118"/>
      <c r="I86" s="118"/>
      <c r="J86" s="119"/>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row>
    <row r="87" spans="1:256" ht="18.5" customHeight="1" x14ac:dyDescent="0.35">
      <c r="A87" s="108" t="s">
        <v>52</v>
      </c>
      <c r="B87" s="108"/>
      <c r="C87" s="108"/>
      <c r="D87" s="108"/>
      <c r="E87" s="108"/>
      <c r="F87" s="108"/>
      <c r="G87" s="108"/>
      <c r="H87" s="108"/>
      <c r="I87" s="108"/>
      <c r="J87" s="108"/>
      <c r="K87" s="11"/>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c r="AU87" s="10"/>
      <c r="AV87" s="10"/>
      <c r="AW87" s="10"/>
      <c r="AX87" s="10"/>
      <c r="AY87" s="10"/>
      <c r="AZ87" s="10"/>
      <c r="BA87" s="10"/>
      <c r="BB87" s="10"/>
      <c r="BC87" s="10"/>
      <c r="BD87" s="10"/>
      <c r="BE87" s="10"/>
      <c r="BF87" s="10"/>
      <c r="BG87" s="10"/>
      <c r="BH87" s="10"/>
      <c r="BI87" s="10"/>
      <c r="BJ87" s="10"/>
      <c r="BK87" s="10"/>
      <c r="BL87" s="10"/>
      <c r="BM87" s="10"/>
      <c r="BN87" s="10"/>
      <c r="BO87" s="10"/>
      <c r="BP87" s="10"/>
      <c r="BQ87" s="10"/>
      <c r="BR87" s="10"/>
      <c r="BS87" s="10"/>
      <c r="BT87" s="10"/>
      <c r="BU87" s="10"/>
      <c r="BV87" s="10"/>
      <c r="BW87" s="10"/>
      <c r="BX87" s="10"/>
      <c r="BY87" s="10"/>
      <c r="BZ87" s="10"/>
      <c r="CA87" s="10"/>
      <c r="CB87" s="10"/>
      <c r="CC87" s="10"/>
      <c r="CD87" s="10"/>
      <c r="CE87" s="10"/>
      <c r="CF87" s="10"/>
      <c r="CG87" s="10"/>
      <c r="CH87" s="10"/>
      <c r="CI87" s="10"/>
      <c r="CJ87" s="10"/>
      <c r="CK87" s="10"/>
      <c r="CL87" s="10"/>
      <c r="CM87" s="10"/>
      <c r="CN87" s="10"/>
      <c r="CO87" s="10"/>
      <c r="CP87" s="10"/>
      <c r="CQ87" s="10"/>
      <c r="CR87" s="10"/>
      <c r="CS87" s="10"/>
      <c r="CT87" s="10"/>
      <c r="CU87" s="10"/>
      <c r="CV87" s="10"/>
      <c r="CW87" s="10"/>
      <c r="CX87" s="10"/>
      <c r="CY87" s="10"/>
      <c r="CZ87" s="10"/>
      <c r="DA87" s="10"/>
      <c r="DB87" s="10"/>
      <c r="DC87" s="10"/>
      <c r="DD87" s="10"/>
      <c r="DE87" s="10"/>
      <c r="DF87" s="10"/>
      <c r="DG87" s="10"/>
      <c r="DH87" s="10"/>
      <c r="DI87" s="10"/>
      <c r="DJ87" s="10"/>
      <c r="DK87" s="10"/>
      <c r="DL87" s="10"/>
      <c r="DM87" s="10"/>
      <c r="DN87" s="10"/>
      <c r="DO87" s="10"/>
      <c r="DP87" s="10"/>
      <c r="DQ87" s="10"/>
      <c r="DR87" s="10"/>
      <c r="DS87" s="10"/>
      <c r="DT87" s="10"/>
      <c r="DU87" s="10"/>
      <c r="DV87" s="10"/>
      <c r="DW87" s="10"/>
      <c r="DX87" s="10"/>
      <c r="DY87" s="10"/>
      <c r="DZ87" s="10"/>
      <c r="EA87" s="10"/>
      <c r="EB87" s="10"/>
      <c r="EC87" s="10"/>
      <c r="ED87" s="10"/>
      <c r="EE87" s="10"/>
      <c r="EF87" s="10"/>
      <c r="EG87" s="10"/>
      <c r="EH87" s="10"/>
      <c r="EI87" s="10"/>
      <c r="EJ87" s="10"/>
      <c r="EK87" s="10"/>
      <c r="EL87" s="10"/>
      <c r="EM87" s="10"/>
      <c r="EN87" s="10"/>
      <c r="EO87" s="10"/>
      <c r="EP87" s="10"/>
      <c r="EQ87" s="10"/>
      <c r="ER87" s="10"/>
      <c r="ES87" s="10"/>
      <c r="ET87" s="10"/>
      <c r="EU87" s="10"/>
      <c r="EV87" s="10"/>
      <c r="EW87" s="10"/>
      <c r="EX87" s="10"/>
      <c r="EY87" s="10"/>
      <c r="EZ87" s="10"/>
      <c r="FA87" s="10"/>
      <c r="FB87" s="10"/>
      <c r="FC87" s="10"/>
      <c r="FD87" s="10"/>
      <c r="FE87" s="10"/>
      <c r="FF87" s="10"/>
      <c r="FG87" s="10"/>
      <c r="FH87" s="10"/>
      <c r="FI87" s="10"/>
      <c r="FJ87" s="10"/>
      <c r="FK87" s="10"/>
      <c r="FL87" s="10"/>
      <c r="FM87" s="10"/>
      <c r="FN87" s="10"/>
      <c r="FO87" s="10"/>
      <c r="FP87" s="10"/>
      <c r="FQ87" s="10"/>
      <c r="FR87" s="10"/>
      <c r="FS87" s="10"/>
      <c r="FT87" s="10"/>
      <c r="FU87" s="10"/>
      <c r="FV87" s="10"/>
      <c r="FW87" s="10"/>
      <c r="FX87" s="10"/>
      <c r="FY87" s="10"/>
      <c r="FZ87" s="10"/>
      <c r="GA87" s="10"/>
      <c r="GB87" s="10"/>
      <c r="GC87" s="10"/>
      <c r="GD87" s="10"/>
      <c r="GE87" s="10"/>
      <c r="GF87" s="10"/>
      <c r="GG87" s="10"/>
      <c r="GH87" s="10"/>
      <c r="GI87" s="10"/>
      <c r="GJ87" s="10"/>
      <c r="GK87" s="10"/>
      <c r="GL87" s="10"/>
      <c r="GM87" s="10"/>
      <c r="GN87" s="10"/>
      <c r="GO87" s="10"/>
      <c r="GP87" s="10"/>
      <c r="GQ87" s="10"/>
      <c r="GR87" s="10"/>
      <c r="GS87" s="10"/>
      <c r="GT87" s="10"/>
      <c r="GU87" s="10"/>
      <c r="GV87" s="10"/>
      <c r="GW87" s="10"/>
      <c r="GX87" s="10"/>
      <c r="GY87" s="10"/>
      <c r="GZ87" s="10"/>
      <c r="HA87" s="10"/>
      <c r="HB87" s="10"/>
      <c r="HC87" s="10"/>
      <c r="HD87" s="10"/>
      <c r="HE87" s="10"/>
      <c r="HF87" s="10"/>
      <c r="HG87" s="10"/>
      <c r="HH87" s="10"/>
      <c r="HI87" s="10"/>
      <c r="HJ87" s="10"/>
      <c r="HK87" s="10"/>
      <c r="HL87" s="10"/>
      <c r="HM87" s="10"/>
      <c r="HN87" s="10"/>
      <c r="HO87" s="10"/>
      <c r="HP87" s="10"/>
      <c r="HQ87" s="10"/>
      <c r="HR87" s="10"/>
      <c r="HS87" s="10"/>
      <c r="HT87" s="10"/>
      <c r="HU87" s="10"/>
      <c r="HV87" s="10"/>
      <c r="HW87" s="10"/>
      <c r="HX87" s="10"/>
      <c r="HY87" s="10"/>
      <c r="HZ87" s="10"/>
      <c r="IA87" s="10"/>
      <c r="IB87" s="10"/>
      <c r="IC87" s="10"/>
      <c r="ID87" s="10"/>
      <c r="IE87" s="10"/>
      <c r="IF87" s="10"/>
      <c r="IG87" s="10"/>
      <c r="IH87" s="10"/>
      <c r="II87" s="10"/>
      <c r="IJ87" s="10"/>
      <c r="IK87" s="10"/>
      <c r="IL87" s="10"/>
      <c r="IM87" s="10"/>
      <c r="IN87" s="10"/>
      <c r="IO87" s="10"/>
      <c r="IP87" s="10"/>
      <c r="IQ87" s="10"/>
      <c r="IR87" s="10"/>
      <c r="IS87" s="10"/>
      <c r="IT87" s="10"/>
      <c r="IU87" s="10"/>
      <c r="IV87" s="10"/>
    </row>
    <row r="88" spans="1:256" s="46" customFormat="1" ht="19" customHeight="1" x14ac:dyDescent="0.35">
      <c r="A88" s="108" t="s">
        <v>53</v>
      </c>
      <c r="B88" s="108"/>
      <c r="C88" s="108"/>
      <c r="D88" s="108"/>
      <c r="E88" s="108"/>
      <c r="F88" s="108"/>
      <c r="G88" s="108"/>
      <c r="H88" s="108"/>
      <c r="I88" s="108"/>
      <c r="J88" s="108"/>
      <c r="K88" s="82"/>
    </row>
    <row r="89" spans="1:256" ht="15.75" customHeight="1" x14ac:dyDescent="0.35">
      <c r="A89" s="7" t="s">
        <v>54</v>
      </c>
      <c r="B89" s="111" t="s">
        <v>55</v>
      </c>
      <c r="C89" s="111"/>
      <c r="D89" s="111"/>
      <c r="E89" s="111"/>
      <c r="F89" s="111"/>
      <c r="G89" s="111"/>
      <c r="H89" s="111"/>
      <c r="I89" s="6" t="s">
        <v>88</v>
      </c>
      <c r="J89" s="7" t="s">
        <v>21</v>
      </c>
      <c r="K89" s="11"/>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c r="CK89" s="10"/>
      <c r="CL89" s="10"/>
      <c r="CM89" s="10"/>
      <c r="CN89" s="10"/>
      <c r="CO89" s="10"/>
      <c r="CP89" s="10"/>
      <c r="CQ89" s="10"/>
      <c r="CR89" s="10"/>
      <c r="CS89" s="10"/>
      <c r="CT89" s="10"/>
      <c r="CU89" s="10"/>
      <c r="CV89" s="10"/>
      <c r="CW89" s="10"/>
      <c r="CX89" s="10"/>
      <c r="CY89" s="10"/>
      <c r="CZ89" s="10"/>
      <c r="DA89" s="10"/>
      <c r="DB89" s="10"/>
      <c r="DC89" s="10"/>
      <c r="DD89" s="10"/>
      <c r="DE89" s="10"/>
      <c r="DF89" s="10"/>
      <c r="DG89" s="10"/>
      <c r="DH89" s="10"/>
      <c r="DI89" s="10"/>
      <c r="DJ89" s="10"/>
      <c r="DK89" s="10"/>
      <c r="DL89" s="10"/>
      <c r="DM89" s="10"/>
      <c r="DN89" s="10"/>
      <c r="DO89" s="10"/>
      <c r="DP89" s="10"/>
      <c r="DQ89" s="10"/>
      <c r="DR89" s="10"/>
      <c r="DS89" s="10"/>
      <c r="DT89" s="10"/>
      <c r="DU89" s="10"/>
      <c r="DV89" s="10"/>
      <c r="DW89" s="10"/>
      <c r="DX89" s="10"/>
      <c r="DY89" s="10"/>
      <c r="DZ89" s="10"/>
      <c r="EA89" s="10"/>
      <c r="EB89" s="10"/>
      <c r="EC89" s="10"/>
      <c r="ED89" s="10"/>
      <c r="EE89" s="10"/>
      <c r="EF89" s="10"/>
      <c r="EG89" s="10"/>
      <c r="EH89" s="10"/>
      <c r="EI89" s="10"/>
      <c r="EJ89" s="10"/>
      <c r="EK89" s="10"/>
      <c r="EL89" s="10"/>
      <c r="EM89" s="10"/>
      <c r="EN89" s="10"/>
      <c r="EO89" s="10"/>
      <c r="EP89" s="10"/>
      <c r="EQ89" s="10"/>
      <c r="ER89" s="10"/>
      <c r="ES89" s="10"/>
      <c r="ET89" s="10"/>
      <c r="EU89" s="10"/>
      <c r="EV89" s="10"/>
      <c r="EW89" s="10"/>
      <c r="EX89" s="10"/>
      <c r="EY89" s="10"/>
      <c r="EZ89" s="10"/>
      <c r="FA89" s="10"/>
      <c r="FB89" s="10"/>
      <c r="FC89" s="10"/>
      <c r="FD89" s="10"/>
      <c r="FE89" s="10"/>
      <c r="FF89" s="10"/>
      <c r="FG89" s="10"/>
      <c r="FH89" s="10"/>
      <c r="FI89" s="10"/>
      <c r="FJ89" s="10"/>
      <c r="FK89" s="10"/>
      <c r="FL89" s="10"/>
      <c r="FM89" s="10"/>
      <c r="FN89" s="10"/>
      <c r="FO89" s="10"/>
      <c r="FP89" s="10"/>
      <c r="FQ89" s="10"/>
      <c r="FR89" s="10"/>
      <c r="FS89" s="10"/>
      <c r="FT89" s="10"/>
      <c r="FU89" s="10"/>
      <c r="FV89" s="10"/>
      <c r="FW89" s="10"/>
      <c r="FX89" s="10"/>
      <c r="FY89" s="10"/>
      <c r="FZ89" s="10"/>
      <c r="GA89" s="10"/>
      <c r="GB89" s="10"/>
      <c r="GC89" s="10"/>
      <c r="GD89" s="10"/>
      <c r="GE89" s="10"/>
      <c r="GF89" s="10"/>
      <c r="GG89" s="10"/>
      <c r="GH89" s="10"/>
      <c r="GI89" s="10"/>
      <c r="GJ89" s="10"/>
      <c r="GK89" s="10"/>
      <c r="GL89" s="10"/>
      <c r="GM89" s="10"/>
      <c r="GN89" s="10"/>
      <c r="GO89" s="10"/>
      <c r="GP89" s="10"/>
      <c r="GQ89" s="10"/>
      <c r="GR89" s="10"/>
      <c r="GS89" s="10"/>
      <c r="GT89" s="10"/>
      <c r="GU89" s="10"/>
      <c r="GV89" s="10"/>
      <c r="GW89" s="10"/>
      <c r="GX89" s="10"/>
      <c r="GY89" s="10"/>
      <c r="GZ89" s="10"/>
      <c r="HA89" s="10"/>
      <c r="HB89" s="10"/>
      <c r="HC89" s="10"/>
      <c r="HD89" s="10"/>
      <c r="HE89" s="10"/>
      <c r="HF89" s="10"/>
      <c r="HG89" s="10"/>
      <c r="HH89" s="10"/>
      <c r="HI89" s="10"/>
      <c r="HJ89" s="10"/>
      <c r="HK89" s="10"/>
      <c r="HL89" s="10"/>
      <c r="HM89" s="10"/>
      <c r="HN89" s="10"/>
      <c r="HO89" s="10"/>
      <c r="HP89" s="10"/>
      <c r="HQ89" s="10"/>
      <c r="HR89" s="10"/>
      <c r="HS89" s="10"/>
      <c r="HT89" s="10"/>
      <c r="HU89" s="10"/>
      <c r="HV89" s="10"/>
      <c r="HW89" s="10"/>
      <c r="HX89" s="10"/>
      <c r="HY89" s="10"/>
      <c r="HZ89" s="10"/>
      <c r="IA89" s="10"/>
      <c r="IB89" s="10"/>
      <c r="IC89" s="10"/>
      <c r="ID89" s="10"/>
      <c r="IE89" s="10"/>
      <c r="IF89" s="10"/>
      <c r="IG89" s="10"/>
      <c r="IH89" s="10"/>
      <c r="II89" s="10"/>
      <c r="IJ89" s="10"/>
      <c r="IK89" s="10"/>
      <c r="IL89" s="10"/>
      <c r="IM89" s="10"/>
      <c r="IN89" s="10"/>
      <c r="IO89" s="10"/>
      <c r="IP89" s="10"/>
      <c r="IQ89" s="10"/>
      <c r="IR89" s="10"/>
      <c r="IS89" s="10"/>
      <c r="IT89" s="10"/>
      <c r="IU89" s="10"/>
      <c r="IV89" s="10"/>
    </row>
    <row r="90" spans="1:256" ht="16.5" customHeight="1" x14ac:dyDescent="0.35">
      <c r="A90" s="4" t="s">
        <v>14</v>
      </c>
      <c r="B90" s="112" t="s">
        <v>92</v>
      </c>
      <c r="C90" s="112"/>
      <c r="D90" s="112"/>
      <c r="E90" s="112"/>
      <c r="F90" s="112"/>
      <c r="G90" s="112"/>
      <c r="H90" s="112"/>
      <c r="I90" s="57">
        <f>1/12</f>
        <v>8.3333333333333329E-2</v>
      </c>
      <c r="J90" s="32">
        <f>I24*I90</f>
        <v>204.51768939393938</v>
      </c>
      <c r="K90" s="45"/>
      <c r="L90" s="10"/>
      <c r="M90" s="10"/>
      <c r="N90" s="44"/>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c r="DF90" s="10"/>
      <c r="DG90" s="10"/>
      <c r="DH90" s="10"/>
      <c r="DI90" s="10"/>
      <c r="DJ90" s="10"/>
      <c r="DK90" s="10"/>
      <c r="DL90" s="10"/>
      <c r="DM90" s="10"/>
      <c r="DN90" s="10"/>
      <c r="DO90" s="10"/>
      <c r="DP90" s="10"/>
      <c r="DQ90" s="10"/>
      <c r="DR90" s="10"/>
      <c r="DS90" s="10"/>
      <c r="DT90" s="10"/>
      <c r="DU90" s="10"/>
      <c r="DV90" s="10"/>
      <c r="DW90" s="10"/>
      <c r="DX90" s="10"/>
      <c r="DY90" s="10"/>
      <c r="DZ90" s="10"/>
      <c r="EA90" s="10"/>
      <c r="EB90" s="10"/>
      <c r="EC90" s="10"/>
      <c r="ED90" s="10"/>
      <c r="EE90" s="10"/>
      <c r="EF90" s="10"/>
      <c r="EG90" s="10"/>
      <c r="EH90" s="10"/>
      <c r="EI90" s="10"/>
      <c r="EJ90" s="10"/>
      <c r="EK90" s="10"/>
      <c r="EL90" s="10"/>
      <c r="EM90" s="10"/>
      <c r="EN90" s="10"/>
      <c r="EO90" s="10"/>
      <c r="EP90" s="10"/>
      <c r="EQ90" s="10"/>
      <c r="ER90" s="10"/>
      <c r="ES90" s="10"/>
      <c r="ET90" s="10"/>
      <c r="EU90" s="10"/>
      <c r="EV90" s="10"/>
      <c r="EW90" s="10"/>
      <c r="EX90" s="10"/>
      <c r="EY90" s="10"/>
      <c r="EZ90" s="10"/>
      <c r="FA90" s="10"/>
      <c r="FB90" s="10"/>
      <c r="FC90" s="10"/>
      <c r="FD90" s="10"/>
      <c r="FE90" s="10"/>
      <c r="FF90" s="10"/>
      <c r="FG90" s="10"/>
      <c r="FH90" s="10"/>
      <c r="FI90" s="10"/>
      <c r="FJ90" s="10"/>
      <c r="FK90" s="10"/>
      <c r="FL90" s="10"/>
      <c r="FM90" s="10"/>
      <c r="FN90" s="10"/>
      <c r="FO90" s="10"/>
      <c r="FP90" s="10"/>
      <c r="FQ90" s="10"/>
      <c r="FR90" s="10"/>
      <c r="FS90" s="10"/>
      <c r="FT90" s="10"/>
      <c r="FU90" s="10"/>
      <c r="FV90" s="10"/>
      <c r="FW90" s="10"/>
      <c r="FX90" s="10"/>
      <c r="FY90" s="10"/>
      <c r="FZ90" s="10"/>
      <c r="GA90" s="10"/>
      <c r="GB90" s="10"/>
      <c r="GC90" s="10"/>
      <c r="GD90" s="10"/>
      <c r="GE90" s="10"/>
      <c r="GF90" s="10"/>
      <c r="GG90" s="10"/>
      <c r="GH90" s="10"/>
      <c r="GI90" s="10"/>
      <c r="GJ90" s="10"/>
      <c r="GK90" s="10"/>
      <c r="GL90" s="10"/>
      <c r="GM90" s="10"/>
      <c r="GN90" s="10"/>
      <c r="GO90" s="10"/>
      <c r="GP90" s="10"/>
      <c r="GQ90" s="10"/>
      <c r="GR90" s="10"/>
      <c r="GS90" s="10"/>
      <c r="GT90" s="10"/>
      <c r="GU90" s="10"/>
      <c r="GV90" s="10"/>
      <c r="GW90" s="10"/>
      <c r="GX90" s="10"/>
      <c r="GY90" s="10"/>
      <c r="GZ90" s="10"/>
      <c r="HA90" s="10"/>
      <c r="HB90" s="10"/>
      <c r="HC90" s="10"/>
      <c r="HD90" s="10"/>
      <c r="HE90" s="10"/>
      <c r="HF90" s="10"/>
      <c r="HG90" s="10"/>
      <c r="HH90" s="10"/>
      <c r="HI90" s="10"/>
      <c r="HJ90" s="10"/>
      <c r="HK90" s="10"/>
      <c r="HL90" s="10"/>
      <c r="HM90" s="10"/>
      <c r="HN90" s="10"/>
      <c r="HO90" s="10"/>
      <c r="HP90" s="10"/>
      <c r="HQ90" s="10"/>
      <c r="HR90" s="10"/>
      <c r="HS90" s="10"/>
      <c r="HT90" s="10"/>
      <c r="HU90" s="10"/>
      <c r="HV90" s="10"/>
      <c r="HW90" s="10"/>
      <c r="HX90" s="10"/>
      <c r="HY90" s="10"/>
      <c r="HZ90" s="10"/>
      <c r="IA90" s="10"/>
      <c r="IB90" s="10"/>
      <c r="IC90" s="10"/>
      <c r="ID90" s="10"/>
      <c r="IE90" s="10"/>
      <c r="IF90" s="10"/>
      <c r="IG90" s="10"/>
      <c r="IH90" s="10"/>
      <c r="II90" s="10"/>
      <c r="IJ90" s="10"/>
      <c r="IK90" s="10"/>
      <c r="IL90" s="10"/>
      <c r="IM90" s="10"/>
      <c r="IN90" s="10"/>
      <c r="IO90" s="10"/>
      <c r="IP90" s="10"/>
      <c r="IQ90" s="10"/>
      <c r="IR90" s="10"/>
      <c r="IS90" s="10"/>
      <c r="IT90" s="10"/>
      <c r="IU90" s="10"/>
      <c r="IV90" s="10"/>
    </row>
    <row r="91" spans="1:256" ht="15.75" customHeight="1" x14ac:dyDescent="0.35">
      <c r="A91" s="4" t="s">
        <v>15</v>
      </c>
      <c r="B91" s="98" t="s">
        <v>91</v>
      </c>
      <c r="C91" s="98"/>
      <c r="D91" s="98"/>
      <c r="E91" s="98"/>
      <c r="F91" s="98"/>
      <c r="G91" s="98"/>
      <c r="H91" s="98"/>
      <c r="I91" s="57">
        <f>(5/30/12)*100%</f>
        <v>1.3888888888888888E-2</v>
      </c>
      <c r="J91" s="32">
        <f>I24*I91</f>
        <v>34.086281565656563</v>
      </c>
      <c r="K91" s="11"/>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c r="DG91" s="10"/>
      <c r="DH91" s="10"/>
      <c r="DI91" s="10"/>
      <c r="DJ91" s="10"/>
      <c r="DK91" s="10"/>
      <c r="DL91" s="10"/>
      <c r="DM91" s="10"/>
      <c r="DN91" s="10"/>
      <c r="DO91" s="10"/>
      <c r="DP91" s="10"/>
      <c r="DQ91" s="10"/>
      <c r="DR91" s="10"/>
      <c r="DS91" s="10"/>
      <c r="DT91" s="10"/>
      <c r="DU91" s="10"/>
      <c r="DV91" s="10"/>
      <c r="DW91" s="10"/>
      <c r="DX91" s="10"/>
      <c r="DY91" s="10"/>
      <c r="DZ91" s="10"/>
      <c r="EA91" s="10"/>
      <c r="EB91" s="10"/>
      <c r="EC91" s="10"/>
      <c r="ED91" s="10"/>
      <c r="EE91" s="10"/>
      <c r="EF91" s="10"/>
      <c r="EG91" s="10"/>
      <c r="EH91" s="10"/>
      <c r="EI91" s="10"/>
      <c r="EJ91" s="10"/>
      <c r="EK91" s="10"/>
      <c r="EL91" s="10"/>
      <c r="EM91" s="10"/>
      <c r="EN91" s="10"/>
      <c r="EO91" s="10"/>
      <c r="EP91" s="10"/>
      <c r="EQ91" s="10"/>
      <c r="ER91" s="10"/>
      <c r="ES91" s="10"/>
      <c r="ET91" s="10"/>
      <c r="EU91" s="10"/>
      <c r="EV91" s="10"/>
      <c r="EW91" s="10"/>
      <c r="EX91" s="10"/>
      <c r="EY91" s="10"/>
      <c r="EZ91" s="10"/>
      <c r="FA91" s="10"/>
      <c r="FB91" s="10"/>
      <c r="FC91" s="10"/>
      <c r="FD91" s="10"/>
      <c r="FE91" s="10"/>
      <c r="FF91" s="10"/>
      <c r="FG91" s="10"/>
      <c r="FH91" s="10"/>
      <c r="FI91" s="10"/>
      <c r="FJ91" s="10"/>
      <c r="FK91" s="10"/>
      <c r="FL91" s="10"/>
      <c r="FM91" s="10"/>
      <c r="FN91" s="10"/>
      <c r="FO91" s="10"/>
      <c r="FP91" s="10"/>
      <c r="FQ91" s="10"/>
      <c r="FR91" s="10"/>
      <c r="FS91" s="10"/>
      <c r="FT91" s="10"/>
      <c r="FU91" s="10"/>
      <c r="FV91" s="10"/>
      <c r="FW91" s="10"/>
      <c r="FX91" s="10"/>
      <c r="FY91" s="10"/>
      <c r="FZ91" s="10"/>
      <c r="GA91" s="10"/>
      <c r="GB91" s="10"/>
      <c r="GC91" s="10"/>
      <c r="GD91" s="10"/>
      <c r="GE91" s="10"/>
      <c r="GF91" s="10"/>
      <c r="GG91" s="10"/>
      <c r="GH91" s="10"/>
      <c r="GI91" s="10"/>
      <c r="GJ91" s="10"/>
      <c r="GK91" s="10"/>
      <c r="GL91" s="10"/>
      <c r="GM91" s="10"/>
      <c r="GN91" s="10"/>
      <c r="GO91" s="10"/>
      <c r="GP91" s="10"/>
      <c r="GQ91" s="10"/>
      <c r="GR91" s="10"/>
      <c r="GS91" s="10"/>
      <c r="GT91" s="10"/>
      <c r="GU91" s="10"/>
      <c r="GV91" s="10"/>
      <c r="GW91" s="10"/>
      <c r="GX91" s="10"/>
      <c r="GY91" s="10"/>
      <c r="GZ91" s="10"/>
      <c r="HA91" s="10"/>
      <c r="HB91" s="10"/>
      <c r="HC91" s="10"/>
      <c r="HD91" s="10"/>
      <c r="HE91" s="10"/>
      <c r="HF91" s="10"/>
      <c r="HG91" s="10"/>
      <c r="HH91" s="10"/>
      <c r="HI91" s="10"/>
      <c r="HJ91" s="10"/>
      <c r="HK91" s="10"/>
      <c r="HL91" s="10"/>
      <c r="HM91" s="10"/>
      <c r="HN91" s="10"/>
      <c r="HO91" s="10"/>
      <c r="HP91" s="10"/>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row>
    <row r="92" spans="1:256" ht="18.5" customHeight="1" x14ac:dyDescent="0.35">
      <c r="A92" s="4" t="s">
        <v>29</v>
      </c>
      <c r="B92" s="98" t="s">
        <v>90</v>
      </c>
      <c r="C92" s="98"/>
      <c r="D92" s="98"/>
      <c r="E92" s="98"/>
      <c r="F92" s="98"/>
      <c r="G92" s="98"/>
      <c r="H92" s="98"/>
      <c r="I92" s="57">
        <f>(5/30/12)*0.015*100%</f>
        <v>2.0833333333333332E-4</v>
      </c>
      <c r="J92" s="32">
        <f>I24*I92</f>
        <v>0.51129422348484843</v>
      </c>
      <c r="K92" s="11"/>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c r="GN92" s="10"/>
      <c r="GO92" s="10"/>
      <c r="GP92" s="10"/>
      <c r="GQ92" s="10"/>
      <c r="GR92" s="10"/>
      <c r="GS92" s="10"/>
      <c r="GT92" s="10"/>
      <c r="GU92" s="10"/>
      <c r="GV92" s="10"/>
      <c r="GW92" s="10"/>
      <c r="GX92" s="10"/>
      <c r="GY92" s="10"/>
      <c r="GZ92" s="10"/>
      <c r="HA92" s="10"/>
      <c r="HB92" s="10"/>
      <c r="HC92" s="10"/>
      <c r="HD92" s="10"/>
      <c r="HE92" s="10"/>
      <c r="HF92" s="10"/>
      <c r="HG92" s="10"/>
      <c r="HH92" s="10"/>
      <c r="HI92" s="10"/>
      <c r="HJ92" s="10"/>
      <c r="HK92" s="10"/>
      <c r="HL92" s="10"/>
      <c r="HM92" s="10"/>
      <c r="HN92" s="10"/>
      <c r="HO92" s="10"/>
      <c r="HP92" s="10"/>
      <c r="HQ92" s="10"/>
      <c r="HR92" s="10"/>
      <c r="HS92" s="10"/>
      <c r="HT92" s="10"/>
      <c r="HU92" s="10"/>
      <c r="HV92" s="10"/>
      <c r="HW92" s="10"/>
      <c r="HX92" s="10"/>
      <c r="HY92" s="10"/>
      <c r="HZ92" s="10"/>
      <c r="IA92" s="10"/>
      <c r="IB92" s="10"/>
      <c r="IC92" s="10"/>
      <c r="ID92" s="10"/>
      <c r="IE92" s="10"/>
      <c r="IF92" s="10"/>
      <c r="IG92" s="10"/>
      <c r="IH92" s="10"/>
      <c r="II92" s="10"/>
      <c r="IJ92" s="10"/>
      <c r="IK92" s="10"/>
      <c r="IL92" s="10"/>
      <c r="IM92" s="10"/>
      <c r="IN92" s="10"/>
      <c r="IO92" s="10"/>
      <c r="IP92" s="10"/>
      <c r="IQ92" s="10"/>
      <c r="IR92" s="10"/>
      <c r="IS92" s="10"/>
      <c r="IT92" s="10"/>
      <c r="IU92" s="10"/>
      <c r="IV92" s="10"/>
    </row>
    <row r="93" spans="1:256" x14ac:dyDescent="0.35">
      <c r="A93" s="4" t="s">
        <v>32</v>
      </c>
      <c r="B93" s="98" t="s">
        <v>96</v>
      </c>
      <c r="C93" s="98"/>
      <c r="D93" s="98"/>
      <c r="E93" s="98"/>
      <c r="F93" s="98"/>
      <c r="G93" s="98"/>
      <c r="H93" s="98"/>
      <c r="I93" s="60">
        <f>(1/12)*0.0178*100%/2</f>
        <v>7.4166666666666662E-4</v>
      </c>
      <c r="J93" s="32">
        <f>I24*I93</f>
        <v>1.8202074356060605</v>
      </c>
      <c r="K93" s="11"/>
      <c r="L93" s="10"/>
      <c r="M93" s="10"/>
      <c r="N93" s="10"/>
      <c r="O93" s="59"/>
      <c r="P93" s="51"/>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row>
    <row r="94" spans="1:256" ht="31" customHeight="1" x14ac:dyDescent="0.35">
      <c r="A94" s="4" t="s">
        <v>8</v>
      </c>
      <c r="B94" s="98" t="s">
        <v>95</v>
      </c>
      <c r="C94" s="98"/>
      <c r="D94" s="98"/>
      <c r="E94" s="98"/>
      <c r="F94" s="98"/>
      <c r="G94" s="98"/>
      <c r="H94" s="98"/>
      <c r="I94" s="60">
        <f>11.11%*5.28%*50%</f>
        <v>2.9330399999999996E-3</v>
      </c>
      <c r="J94" s="32">
        <f>I24*I94</f>
        <v>7.1983027643999984</v>
      </c>
      <c r="K94" s="11"/>
      <c r="L94" s="62"/>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row>
    <row r="95" spans="1:256" x14ac:dyDescent="0.35">
      <c r="A95" s="1" t="s">
        <v>35</v>
      </c>
      <c r="B95" s="98" t="s">
        <v>89</v>
      </c>
      <c r="C95" s="98"/>
      <c r="D95" s="98"/>
      <c r="E95" s="98"/>
      <c r="F95" s="98"/>
      <c r="G95" s="98"/>
      <c r="H95" s="98"/>
      <c r="I95" s="57">
        <f>(1/30/12)*100%</f>
        <v>2.7777777777777779E-3</v>
      </c>
      <c r="J95" s="32">
        <f>I24*I95</f>
        <v>6.8172563131313133</v>
      </c>
      <c r="K95" s="11"/>
      <c r="L95" s="51"/>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row>
    <row r="96" spans="1:256" ht="15.75" customHeight="1" x14ac:dyDescent="0.35">
      <c r="A96" s="63"/>
      <c r="B96" s="99" t="s">
        <v>97</v>
      </c>
      <c r="C96" s="100"/>
      <c r="D96" s="100"/>
      <c r="E96" s="100"/>
      <c r="F96" s="100"/>
      <c r="G96" s="100"/>
      <c r="H96" s="101"/>
      <c r="I96" s="61">
        <f>SUM(I90:I95)</f>
        <v>0.10388304</v>
      </c>
      <c r="J96" s="41">
        <f>SUM(J90:J95)</f>
        <v>254.95103169621814</v>
      </c>
      <c r="K96" s="11"/>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row>
    <row r="97" spans="1:256" ht="15" customHeight="1" x14ac:dyDescent="0.35">
      <c r="A97" s="109"/>
      <c r="B97" s="109"/>
      <c r="C97" s="109"/>
      <c r="D97" s="109"/>
      <c r="E97" s="109"/>
      <c r="F97" s="109"/>
      <c r="G97" s="109"/>
      <c r="H97" s="109"/>
      <c r="I97" s="109"/>
      <c r="J97" s="109"/>
      <c r="K97" s="1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row>
    <row r="98" spans="1:256" ht="19" customHeight="1" x14ac:dyDescent="0.35">
      <c r="A98" s="109"/>
      <c r="B98" s="109"/>
      <c r="C98" s="109"/>
      <c r="D98" s="109"/>
      <c r="E98" s="109"/>
      <c r="F98" s="109"/>
      <c r="G98" s="109"/>
      <c r="H98" s="109"/>
      <c r="I98" s="109"/>
      <c r="J98" s="109"/>
      <c r="K98" s="1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row>
    <row r="99" spans="1:256" x14ac:dyDescent="0.35">
      <c r="A99" s="108" t="s">
        <v>58</v>
      </c>
      <c r="B99" s="108"/>
      <c r="C99" s="108"/>
      <c r="D99" s="108"/>
      <c r="E99" s="108"/>
      <c r="F99" s="108"/>
      <c r="G99" s="108"/>
      <c r="H99" s="108"/>
      <c r="I99" s="108"/>
      <c r="J99" s="11"/>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row>
    <row r="100" spans="1:256" x14ac:dyDescent="0.35">
      <c r="A100" s="3">
        <v>4</v>
      </c>
      <c r="B100" s="111" t="s">
        <v>59</v>
      </c>
      <c r="C100" s="111"/>
      <c r="D100" s="111"/>
      <c r="E100" s="111"/>
      <c r="F100" s="111"/>
      <c r="G100" s="111"/>
      <c r="H100" s="111"/>
      <c r="I100" s="8" t="s">
        <v>21</v>
      </c>
      <c r="J100" s="11"/>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row>
    <row r="101" spans="1:256" ht="19.899999999999999" customHeight="1" x14ac:dyDescent="0.35">
      <c r="A101" s="5" t="s">
        <v>54</v>
      </c>
      <c r="B101" s="97" t="s">
        <v>55</v>
      </c>
      <c r="C101" s="97"/>
      <c r="D101" s="97"/>
      <c r="E101" s="97"/>
      <c r="F101" s="97"/>
      <c r="G101" s="97"/>
      <c r="H101" s="97"/>
      <c r="I101" s="32">
        <f>J96</f>
        <v>254.95103169621814</v>
      </c>
      <c r="J101" s="11"/>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row>
    <row r="102" spans="1:256" ht="19.899999999999999" customHeight="1" x14ac:dyDescent="0.35">
      <c r="A102" s="5" t="s">
        <v>56</v>
      </c>
      <c r="B102" s="97" t="s">
        <v>57</v>
      </c>
      <c r="C102" s="97"/>
      <c r="D102" s="97"/>
      <c r="E102" s="97"/>
      <c r="F102" s="97"/>
      <c r="G102" s="97"/>
      <c r="H102" s="97"/>
      <c r="I102" s="32">
        <v>0</v>
      </c>
      <c r="J102" s="11"/>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row>
    <row r="103" spans="1:256" x14ac:dyDescent="0.35">
      <c r="A103" s="107" t="s">
        <v>1</v>
      </c>
      <c r="B103" s="107"/>
      <c r="C103" s="107"/>
      <c r="D103" s="107"/>
      <c r="E103" s="107"/>
      <c r="F103" s="107"/>
      <c r="G103" s="107"/>
      <c r="H103" s="107"/>
      <c r="I103" s="33">
        <f>SUM(I101+I102)</f>
        <v>254.95103169621814</v>
      </c>
      <c r="J103" s="11"/>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row>
    <row r="104" spans="1:256" ht="17.5" customHeight="1" x14ac:dyDescent="0.35">
      <c r="A104" s="102"/>
      <c r="B104" s="102"/>
      <c r="C104" s="102"/>
      <c r="D104" s="102"/>
      <c r="E104" s="102"/>
      <c r="F104" s="102"/>
      <c r="G104" s="102"/>
      <c r="H104" s="102"/>
      <c r="I104" s="102"/>
      <c r="J104" s="103"/>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row>
    <row r="105" spans="1:256" ht="15" customHeight="1" x14ac:dyDescent="0.35">
      <c r="A105" s="102"/>
      <c r="B105" s="102"/>
      <c r="C105" s="102"/>
      <c r="D105" s="102"/>
      <c r="E105" s="102"/>
      <c r="F105" s="102"/>
      <c r="G105" s="102"/>
      <c r="H105" s="102"/>
      <c r="I105" s="102"/>
      <c r="J105" s="103"/>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row>
    <row r="106" spans="1:256" x14ac:dyDescent="0.35">
      <c r="A106" s="108" t="s">
        <v>60</v>
      </c>
      <c r="B106" s="108"/>
      <c r="C106" s="108"/>
      <c r="D106" s="108"/>
      <c r="E106" s="108"/>
      <c r="F106" s="108"/>
      <c r="G106" s="108"/>
      <c r="H106" s="108"/>
      <c r="I106" s="108"/>
      <c r="J106" s="11"/>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row>
    <row r="107" spans="1:256" x14ac:dyDescent="0.35">
      <c r="A107" s="6">
        <v>5</v>
      </c>
      <c r="B107" s="107" t="s">
        <v>61</v>
      </c>
      <c r="C107" s="107"/>
      <c r="D107" s="107"/>
      <c r="E107" s="107"/>
      <c r="F107" s="107"/>
      <c r="G107" s="107"/>
      <c r="H107" s="107"/>
      <c r="I107" s="6" t="s">
        <v>21</v>
      </c>
      <c r="J107" s="11"/>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row>
    <row r="108" spans="1:256" ht="17.25" customHeight="1" x14ac:dyDescent="0.35">
      <c r="A108" s="4" t="s">
        <v>14</v>
      </c>
      <c r="B108" s="98" t="s">
        <v>62</v>
      </c>
      <c r="C108" s="98"/>
      <c r="D108" s="98"/>
      <c r="E108" s="98"/>
      <c r="F108" s="98"/>
      <c r="G108" s="98"/>
      <c r="H108" s="98"/>
      <c r="I108" s="42">
        <v>0</v>
      </c>
      <c r="J108" s="11"/>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row>
    <row r="109" spans="1:256" ht="15.75" customHeight="1" x14ac:dyDescent="0.35">
      <c r="A109" s="4" t="s">
        <v>15</v>
      </c>
      <c r="B109" s="98" t="s">
        <v>63</v>
      </c>
      <c r="C109" s="98"/>
      <c r="D109" s="98"/>
      <c r="E109" s="98"/>
      <c r="F109" s="98"/>
      <c r="G109" s="98"/>
      <c r="H109" s="98"/>
      <c r="I109" s="34"/>
      <c r="J109" s="11"/>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row>
    <row r="110" spans="1:256" ht="15.75" customHeight="1" x14ac:dyDescent="0.35">
      <c r="A110" s="4" t="s">
        <v>29</v>
      </c>
      <c r="B110" s="97" t="s">
        <v>64</v>
      </c>
      <c r="C110" s="97"/>
      <c r="D110" s="97"/>
      <c r="E110" s="97"/>
      <c r="F110" s="97"/>
      <c r="G110" s="97"/>
      <c r="H110" s="97"/>
      <c r="I110" s="34"/>
      <c r="J110" s="11"/>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row>
    <row r="111" spans="1:256" ht="15.75" customHeight="1" x14ac:dyDescent="0.35">
      <c r="A111" s="4" t="s">
        <v>32</v>
      </c>
      <c r="B111" s="98" t="s">
        <v>65</v>
      </c>
      <c r="C111" s="98"/>
      <c r="D111" s="98"/>
      <c r="E111" s="98"/>
      <c r="F111" s="98"/>
      <c r="G111" s="98"/>
      <c r="H111" s="98"/>
      <c r="I111" s="34" t="s">
        <v>66</v>
      </c>
      <c r="J111" s="11"/>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row>
    <row r="112" spans="1:256" ht="15.75" customHeight="1" x14ac:dyDescent="0.35">
      <c r="A112" s="99" t="s">
        <v>1</v>
      </c>
      <c r="B112" s="100"/>
      <c r="C112" s="100"/>
      <c r="D112" s="100"/>
      <c r="E112" s="100"/>
      <c r="F112" s="100"/>
      <c r="G112" s="100"/>
      <c r="H112" s="101"/>
      <c r="I112" s="39">
        <f>SUM(I108:I111)</f>
        <v>0</v>
      </c>
      <c r="J112" s="11"/>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row>
    <row r="113" spans="1:256" ht="13" customHeight="1" x14ac:dyDescent="0.35">
      <c r="A113" s="102"/>
      <c r="B113" s="102"/>
      <c r="C113" s="102"/>
      <c r="D113" s="102"/>
      <c r="E113" s="102"/>
      <c r="F113" s="102"/>
      <c r="G113" s="102"/>
      <c r="H113" s="102"/>
      <c r="I113" s="102"/>
      <c r="J113" s="103"/>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c r="BN113" s="10"/>
      <c r="BO113" s="10"/>
      <c r="BP113" s="10"/>
      <c r="BQ113" s="10"/>
      <c r="BR113" s="10"/>
      <c r="BS113" s="10"/>
      <c r="BT113" s="10"/>
      <c r="BU113" s="10"/>
      <c r="BV113" s="10"/>
      <c r="BW113" s="10"/>
      <c r="BX113" s="10"/>
      <c r="BY113" s="10"/>
      <c r="BZ113" s="10"/>
      <c r="CA113" s="10"/>
      <c r="CB113" s="10"/>
      <c r="CC113" s="10"/>
      <c r="CD113" s="10"/>
      <c r="CE113" s="10"/>
      <c r="CF113" s="10"/>
      <c r="CG113" s="10"/>
      <c r="CH113" s="10"/>
      <c r="CI113" s="10"/>
      <c r="CJ113" s="10"/>
      <c r="CK113" s="10"/>
      <c r="CL113" s="10"/>
      <c r="CM113" s="10"/>
      <c r="CN113" s="10"/>
      <c r="CO113" s="10"/>
      <c r="CP113" s="10"/>
      <c r="CQ113" s="10"/>
      <c r="CR113" s="10"/>
      <c r="CS113" s="10"/>
      <c r="CT113" s="10"/>
      <c r="CU113" s="10"/>
      <c r="CV113" s="10"/>
      <c r="CW113" s="10"/>
      <c r="CX113" s="10"/>
      <c r="CY113" s="10"/>
      <c r="CZ113" s="10"/>
      <c r="DA113" s="10"/>
      <c r="DB113" s="10"/>
      <c r="DC113" s="10"/>
      <c r="DD113" s="10"/>
      <c r="DE113" s="10"/>
      <c r="DF113" s="10"/>
      <c r="DG113" s="10"/>
      <c r="DH113" s="10"/>
      <c r="DI113" s="10"/>
      <c r="DJ113" s="10"/>
      <c r="DK113" s="10"/>
      <c r="DL113" s="10"/>
      <c r="DM113" s="10"/>
      <c r="DN113" s="10"/>
      <c r="DO113" s="10"/>
      <c r="DP113" s="10"/>
      <c r="DQ113" s="10"/>
      <c r="DR113" s="10"/>
      <c r="DS113" s="10"/>
      <c r="DT113" s="10"/>
      <c r="DU113" s="10"/>
      <c r="DV113" s="10"/>
      <c r="DW113" s="10"/>
      <c r="DX113" s="10"/>
      <c r="DY113" s="10"/>
      <c r="DZ113" s="10"/>
      <c r="EA113" s="10"/>
      <c r="EB113" s="10"/>
      <c r="EC113" s="10"/>
      <c r="ED113" s="10"/>
      <c r="EE113" s="10"/>
      <c r="EF113" s="10"/>
      <c r="EG113" s="10"/>
      <c r="EH113" s="10"/>
      <c r="EI113" s="10"/>
      <c r="EJ113" s="10"/>
      <c r="EK113" s="10"/>
      <c r="EL113" s="10"/>
      <c r="EM113" s="10"/>
      <c r="EN113" s="10"/>
      <c r="EO113" s="10"/>
      <c r="EP113" s="10"/>
      <c r="EQ113" s="10"/>
      <c r="ER113" s="10"/>
      <c r="ES113" s="10"/>
      <c r="ET113" s="10"/>
      <c r="EU113" s="10"/>
      <c r="EV113" s="10"/>
      <c r="EW113" s="10"/>
      <c r="EX113" s="10"/>
      <c r="EY113" s="10"/>
      <c r="EZ113" s="10"/>
      <c r="FA113" s="10"/>
      <c r="FB113" s="10"/>
      <c r="FC113" s="10"/>
      <c r="FD113" s="10"/>
      <c r="FE113" s="10"/>
      <c r="FF113" s="10"/>
      <c r="FG113" s="10"/>
      <c r="FH113" s="10"/>
      <c r="FI113" s="10"/>
      <c r="FJ113" s="10"/>
      <c r="FK113" s="10"/>
      <c r="FL113" s="10"/>
      <c r="FM113" s="10"/>
      <c r="FN113" s="10"/>
      <c r="FO113" s="10"/>
      <c r="FP113" s="10"/>
      <c r="FQ113" s="10"/>
      <c r="FR113" s="10"/>
      <c r="FS113" s="10"/>
      <c r="FT113" s="10"/>
      <c r="FU113" s="10"/>
      <c r="FV113" s="10"/>
      <c r="FW113" s="10"/>
      <c r="FX113" s="10"/>
      <c r="FY113" s="10"/>
      <c r="FZ113" s="10"/>
      <c r="GA113" s="10"/>
      <c r="GB113" s="10"/>
      <c r="GC113" s="10"/>
      <c r="GD113" s="10"/>
      <c r="GE113" s="10"/>
      <c r="GF113" s="10"/>
      <c r="GG113" s="10"/>
      <c r="GH113" s="10"/>
      <c r="GI113" s="10"/>
      <c r="GJ113" s="10"/>
      <c r="GK113" s="10"/>
      <c r="GL113" s="10"/>
      <c r="GM113" s="10"/>
      <c r="GN113" s="10"/>
      <c r="GO113" s="10"/>
      <c r="GP113" s="10"/>
      <c r="GQ113" s="10"/>
      <c r="GR113" s="10"/>
      <c r="GS113" s="10"/>
      <c r="GT113" s="10"/>
      <c r="GU113" s="10"/>
      <c r="GV113" s="10"/>
      <c r="GW113" s="10"/>
      <c r="GX113" s="10"/>
      <c r="GY113" s="10"/>
      <c r="GZ113" s="10"/>
      <c r="HA113" s="10"/>
      <c r="HB113" s="10"/>
      <c r="HC113" s="10"/>
      <c r="HD113" s="10"/>
      <c r="HE113" s="10"/>
      <c r="HF113" s="10"/>
      <c r="HG113" s="10"/>
      <c r="HH113" s="10"/>
      <c r="HI113" s="10"/>
      <c r="HJ113" s="10"/>
      <c r="HK113" s="10"/>
      <c r="HL113" s="10"/>
      <c r="HM113" s="10"/>
      <c r="HN113" s="10"/>
      <c r="HO113" s="10"/>
      <c r="HP113" s="10"/>
      <c r="HQ113" s="10"/>
      <c r="HR113" s="10"/>
      <c r="HS113" s="10"/>
      <c r="HT113" s="10"/>
      <c r="HU113" s="10"/>
      <c r="HV113" s="10"/>
      <c r="HW113" s="10"/>
      <c r="HX113" s="10"/>
      <c r="HY113" s="10"/>
      <c r="HZ113" s="10"/>
      <c r="IA113" s="10"/>
      <c r="IB113" s="10"/>
      <c r="IC113" s="10"/>
      <c r="ID113" s="10"/>
      <c r="IE113" s="10"/>
      <c r="IF113" s="10"/>
      <c r="IG113" s="10"/>
      <c r="IH113" s="10"/>
      <c r="II113" s="10"/>
      <c r="IJ113" s="10"/>
      <c r="IK113" s="10"/>
      <c r="IL113" s="10"/>
      <c r="IM113" s="10"/>
      <c r="IN113" s="10"/>
      <c r="IO113" s="10"/>
      <c r="IP113" s="10"/>
      <c r="IQ113" s="10"/>
      <c r="IR113" s="10"/>
      <c r="IS113" s="10"/>
      <c r="IT113" s="10"/>
      <c r="IU113" s="10"/>
      <c r="IV113" s="10"/>
    </row>
    <row r="114" spans="1:256" ht="15" customHeight="1" x14ac:dyDescent="0.35">
      <c r="A114" s="102"/>
      <c r="B114" s="102"/>
      <c r="C114" s="102"/>
      <c r="D114" s="102"/>
      <c r="E114" s="102"/>
      <c r="F114" s="102"/>
      <c r="G114" s="102"/>
      <c r="H114" s="102"/>
      <c r="I114" s="102"/>
      <c r="J114" s="103"/>
      <c r="K114" s="10"/>
      <c r="L114" s="10"/>
    </row>
    <row r="115" spans="1:256" s="52" customFormat="1" ht="15.5" x14ac:dyDescent="0.3">
      <c r="A115" s="104" t="s">
        <v>98</v>
      </c>
      <c r="B115" s="105"/>
      <c r="C115" s="105"/>
      <c r="D115" s="105"/>
      <c r="E115" s="105"/>
      <c r="F115" s="105"/>
      <c r="G115" s="105"/>
      <c r="H115" s="106"/>
    </row>
    <row r="116" spans="1:256" s="52" customFormat="1" ht="13" x14ac:dyDescent="0.3">
      <c r="A116" s="94"/>
      <c r="B116" s="94"/>
      <c r="C116" s="94"/>
      <c r="D116" s="94"/>
      <c r="E116" s="94"/>
      <c r="F116" s="94"/>
      <c r="G116" s="94"/>
      <c r="H116" s="94"/>
      <c r="I116" s="94"/>
      <c r="J116" s="94"/>
    </row>
    <row r="117" spans="1:256" s="69" customFormat="1" ht="29" customHeight="1" x14ac:dyDescent="0.35">
      <c r="A117" s="20">
        <v>6</v>
      </c>
      <c r="B117" s="95" t="s">
        <v>99</v>
      </c>
      <c r="C117" s="95"/>
      <c r="D117" s="95"/>
      <c r="E117" s="95"/>
      <c r="F117" s="20" t="s">
        <v>25</v>
      </c>
      <c r="G117" s="86" t="s">
        <v>21</v>
      </c>
      <c r="H117" s="86"/>
    </row>
    <row r="118" spans="1:256" s="69" customFormat="1" x14ac:dyDescent="0.35">
      <c r="A118" s="20" t="s">
        <v>14</v>
      </c>
      <c r="B118" s="95" t="s">
        <v>5</v>
      </c>
      <c r="C118" s="95"/>
      <c r="D118" s="95"/>
      <c r="E118" s="95"/>
      <c r="F118" s="70">
        <v>0.06</v>
      </c>
      <c r="G118" s="96">
        <f>(I24+I73+J84+I103+I112)*F118</f>
        <v>311.5969193350918</v>
      </c>
      <c r="H118" s="96"/>
    </row>
    <row r="119" spans="1:256" s="69" customFormat="1" x14ac:dyDescent="0.35">
      <c r="A119" s="20" t="s">
        <v>15</v>
      </c>
      <c r="B119" s="95" t="s">
        <v>7</v>
      </c>
      <c r="C119" s="95"/>
      <c r="D119" s="95"/>
      <c r="E119" s="95"/>
      <c r="F119" s="70">
        <v>6.7900000000000002E-2</v>
      </c>
      <c r="G119" s="96">
        <f>(I24+I73+J84+I103+I112)*F119</f>
        <v>352.62384704754555</v>
      </c>
      <c r="H119" s="96"/>
    </row>
    <row r="120" spans="1:256" s="69" customFormat="1" x14ac:dyDescent="0.35">
      <c r="A120" s="20" t="s">
        <v>29</v>
      </c>
      <c r="B120" s="95" t="s">
        <v>6</v>
      </c>
      <c r="C120" s="95"/>
      <c r="D120" s="95"/>
      <c r="E120" s="95"/>
      <c r="F120" s="70"/>
      <c r="G120" s="96"/>
      <c r="H120" s="96"/>
    </row>
    <row r="121" spans="1:256" s="69" customFormat="1" x14ac:dyDescent="0.35">
      <c r="A121" s="20"/>
      <c r="B121" s="95" t="s">
        <v>100</v>
      </c>
      <c r="C121" s="95"/>
      <c r="D121" s="95"/>
      <c r="E121" s="95"/>
      <c r="F121" s="66">
        <v>1.6500000000000001E-2</v>
      </c>
      <c r="G121" s="96">
        <f>(I24+I73+J84+I103+I112)*F121</f>
        <v>85.689152817150244</v>
      </c>
      <c r="H121" s="96"/>
      <c r="I121" s="67" t="s">
        <v>121</v>
      </c>
    </row>
    <row r="122" spans="1:256" s="69" customFormat="1" x14ac:dyDescent="0.35">
      <c r="A122" s="20"/>
      <c r="B122" s="95" t="s">
        <v>101</v>
      </c>
      <c r="C122" s="95"/>
      <c r="D122" s="95"/>
      <c r="E122" s="95"/>
      <c r="F122" s="66">
        <v>7.5999999999999998E-2</v>
      </c>
      <c r="G122" s="96">
        <f>(I24+I73+J84+I103+I112)*F122</f>
        <v>394.68943115778291</v>
      </c>
      <c r="H122" s="96"/>
      <c r="I122" s="67" t="s">
        <v>121</v>
      </c>
    </row>
    <row r="123" spans="1:256" s="69" customFormat="1" x14ac:dyDescent="0.35">
      <c r="A123" s="20"/>
      <c r="B123" s="95" t="s">
        <v>102</v>
      </c>
      <c r="C123" s="95"/>
      <c r="D123" s="95"/>
      <c r="E123" s="95"/>
      <c r="F123" s="70"/>
      <c r="G123" s="96"/>
      <c r="H123" s="96"/>
    </row>
    <row r="124" spans="1:256" s="69" customFormat="1" x14ac:dyDescent="0.35">
      <c r="A124" s="20"/>
      <c r="B124" s="95" t="s">
        <v>119</v>
      </c>
      <c r="C124" s="95"/>
      <c r="D124" s="95"/>
      <c r="E124" s="95"/>
      <c r="F124" s="66">
        <v>0.05</v>
      </c>
      <c r="G124" s="96">
        <f>(I24+I73+J84+I103+I112)*F124</f>
        <v>259.66409944590981</v>
      </c>
      <c r="H124" s="96"/>
    </row>
    <row r="125" spans="1:256" s="69" customFormat="1" x14ac:dyDescent="0.35">
      <c r="A125" s="20"/>
      <c r="B125" s="95" t="s">
        <v>97</v>
      </c>
      <c r="C125" s="95"/>
      <c r="D125" s="95"/>
      <c r="E125" s="95"/>
      <c r="G125" s="96"/>
      <c r="H125" s="96"/>
    </row>
    <row r="126" spans="1:256" s="69" customFormat="1" x14ac:dyDescent="0.35">
      <c r="A126" s="86" t="s">
        <v>103</v>
      </c>
      <c r="B126" s="86"/>
      <c r="C126" s="86"/>
      <c r="D126" s="86"/>
      <c r="E126" s="86"/>
      <c r="F126" s="68">
        <f>SUM(F118:F124)</f>
        <v>0.27040000000000003</v>
      </c>
      <c r="G126" s="91">
        <f>SUM(G118:H124)</f>
        <v>1404.2634498034804</v>
      </c>
      <c r="H126" s="91"/>
    </row>
    <row r="127" spans="1:256" ht="15" customHeight="1" x14ac:dyDescent="0.35">
      <c r="A127" s="10"/>
      <c r="B127" s="10"/>
      <c r="C127" s="10"/>
      <c r="D127" s="10"/>
      <c r="E127" s="10"/>
      <c r="F127" s="10"/>
      <c r="G127" s="46"/>
      <c r="H127" s="46"/>
      <c r="I127" s="10"/>
      <c r="J127" s="11"/>
      <c r="K127" s="10"/>
      <c r="L127" s="10"/>
    </row>
    <row r="128" spans="1:256" ht="15" customHeight="1" x14ac:dyDescent="0.35">
      <c r="A128" s="10"/>
      <c r="B128" s="10"/>
      <c r="C128" s="10"/>
      <c r="D128" s="10"/>
      <c r="E128" s="10"/>
      <c r="F128" s="10"/>
      <c r="G128" s="10"/>
      <c r="H128" s="10"/>
      <c r="I128" s="10"/>
      <c r="J128" s="11"/>
      <c r="K128" s="10"/>
      <c r="L128" s="10"/>
    </row>
    <row r="129" spans="1:12" ht="15" customHeight="1" x14ac:dyDescent="0.35">
      <c r="A129" s="10"/>
      <c r="B129" s="10"/>
      <c r="C129" s="10"/>
      <c r="D129" s="10"/>
      <c r="E129" s="10"/>
      <c r="F129" s="10"/>
      <c r="G129" s="10"/>
      <c r="H129" s="10"/>
      <c r="I129" s="10"/>
      <c r="J129" s="11"/>
      <c r="K129" s="10"/>
      <c r="L129" s="10"/>
    </row>
    <row r="130" spans="1:12" s="52" customFormat="1" ht="15.5" x14ac:dyDescent="0.3">
      <c r="A130" s="92" t="s">
        <v>104</v>
      </c>
      <c r="B130" s="93"/>
      <c r="C130" s="93"/>
      <c r="D130" s="93"/>
      <c r="E130" s="93"/>
      <c r="F130" s="93"/>
      <c r="G130" s="93"/>
      <c r="H130" s="93"/>
    </row>
    <row r="131" spans="1:12" s="52" customFormat="1" ht="13" x14ac:dyDescent="0.3">
      <c r="A131" s="94"/>
      <c r="B131" s="94"/>
      <c r="C131" s="94"/>
      <c r="D131" s="94"/>
      <c r="E131" s="94"/>
      <c r="F131" s="94"/>
      <c r="G131" s="94"/>
      <c r="H131" s="94"/>
      <c r="I131" s="94"/>
    </row>
    <row r="132" spans="1:12" customFormat="1" x14ac:dyDescent="0.35">
      <c r="A132" s="20"/>
      <c r="B132" s="86" t="s">
        <v>67</v>
      </c>
      <c r="C132" s="86"/>
      <c r="D132" s="86"/>
      <c r="E132" s="86"/>
      <c r="F132" s="86"/>
      <c r="G132" s="86"/>
      <c r="H132" s="20" t="s">
        <v>21</v>
      </c>
    </row>
    <row r="133" spans="1:12" customFormat="1" x14ac:dyDescent="0.35">
      <c r="A133" s="20" t="s">
        <v>14</v>
      </c>
      <c r="B133" s="90" t="s">
        <v>68</v>
      </c>
      <c r="C133" s="90"/>
      <c r="D133" s="90"/>
      <c r="E133" s="90"/>
      <c r="F133" s="90"/>
      <c r="G133" s="90"/>
      <c r="H133" s="72">
        <f>I24</f>
        <v>2454.2122727272726</v>
      </c>
    </row>
    <row r="134" spans="1:12" customFormat="1" x14ac:dyDescent="0.35">
      <c r="A134" s="20" t="s">
        <v>15</v>
      </c>
      <c r="B134" s="90" t="s">
        <v>105</v>
      </c>
      <c r="C134" s="90"/>
      <c r="D134" s="90"/>
      <c r="E134" s="90"/>
      <c r="F134" s="90"/>
      <c r="G134" s="90"/>
      <c r="H134" s="72">
        <f>I73</f>
        <v>2321.8778010912724</v>
      </c>
    </row>
    <row r="135" spans="1:12" customFormat="1" x14ac:dyDescent="0.35">
      <c r="A135" s="20" t="s">
        <v>29</v>
      </c>
      <c r="B135" s="90" t="s">
        <v>49</v>
      </c>
      <c r="C135" s="90"/>
      <c r="D135" s="90"/>
      <c r="E135" s="90"/>
      <c r="F135" s="90"/>
      <c r="G135" s="90"/>
      <c r="H135" s="72">
        <f>J84</f>
        <v>162.24088340343434</v>
      </c>
    </row>
    <row r="136" spans="1:12" customFormat="1" x14ac:dyDescent="0.35">
      <c r="A136" s="20" t="s">
        <v>32</v>
      </c>
      <c r="B136" s="89" t="s">
        <v>52</v>
      </c>
      <c r="C136" s="89"/>
      <c r="D136" s="89"/>
      <c r="E136" s="89"/>
      <c r="F136" s="89"/>
      <c r="G136" s="89"/>
      <c r="H136" s="72">
        <f>I103</f>
        <v>254.95103169621814</v>
      </c>
    </row>
    <row r="137" spans="1:12" customFormat="1" x14ac:dyDescent="0.35">
      <c r="A137" s="20" t="s">
        <v>8</v>
      </c>
      <c r="B137" s="90" t="s">
        <v>106</v>
      </c>
      <c r="C137" s="90"/>
      <c r="D137" s="90"/>
      <c r="E137" s="90"/>
      <c r="F137" s="90"/>
      <c r="G137" s="90"/>
      <c r="H137" s="83">
        <f>I112</f>
        <v>0</v>
      </c>
    </row>
    <row r="138" spans="1:12" customFormat="1" ht="13" customHeight="1" x14ac:dyDescent="0.35">
      <c r="A138" s="86" t="s">
        <v>107</v>
      </c>
      <c r="B138" s="86"/>
      <c r="C138" s="86"/>
      <c r="D138" s="86"/>
      <c r="E138" s="86"/>
      <c r="F138" s="86"/>
      <c r="G138" s="86"/>
      <c r="H138" s="73">
        <f>SUM(H133:H137)</f>
        <v>5193.2819889181965</v>
      </c>
    </row>
    <row r="139" spans="1:12" customFormat="1" x14ac:dyDescent="0.35">
      <c r="A139" s="20" t="s">
        <v>35</v>
      </c>
      <c r="B139" s="90" t="s">
        <v>108</v>
      </c>
      <c r="C139" s="90"/>
      <c r="D139" s="90"/>
      <c r="E139" s="90"/>
      <c r="F139" s="90"/>
      <c r="G139" s="90"/>
      <c r="H139" s="72">
        <f>G126</f>
        <v>1404.2634498034804</v>
      </c>
    </row>
    <row r="140" spans="1:12" customFormat="1" ht="13" customHeight="1" x14ac:dyDescent="0.35">
      <c r="A140" s="86" t="s">
        <v>109</v>
      </c>
      <c r="B140" s="86"/>
      <c r="C140" s="86"/>
      <c r="D140" s="86"/>
      <c r="E140" s="86"/>
      <c r="F140" s="86"/>
      <c r="G140" s="86"/>
      <c r="H140" s="74">
        <f>H138+H139</f>
        <v>6597.5454387216769</v>
      </c>
    </row>
    <row r="141" spans="1:12" s="52" customFormat="1" ht="13" customHeight="1" x14ac:dyDescent="0.3">
      <c r="A141" s="87" t="s">
        <v>110</v>
      </c>
      <c r="B141" s="87"/>
      <c r="C141" s="87"/>
      <c r="D141" s="87"/>
      <c r="E141" s="87"/>
      <c r="F141" s="87"/>
      <c r="G141" s="87"/>
      <c r="H141" s="75">
        <f>12*H140</f>
        <v>79170.545264660119</v>
      </c>
    </row>
    <row r="142" spans="1:12" s="71" customFormat="1" ht="15" customHeight="1" x14ac:dyDescent="0.3">
      <c r="A142" s="88" t="s">
        <v>111</v>
      </c>
      <c r="B142" s="88"/>
      <c r="C142" s="88"/>
      <c r="D142" s="88"/>
      <c r="E142" s="88"/>
      <c r="F142" s="88"/>
      <c r="G142" s="88"/>
      <c r="H142" s="88"/>
    </row>
    <row r="143" spans="1:12" s="71" customFormat="1" ht="121" customHeight="1" x14ac:dyDescent="0.3">
      <c r="A143" s="89" t="s">
        <v>112</v>
      </c>
      <c r="B143" s="89"/>
      <c r="C143" s="89"/>
      <c r="D143" s="89"/>
      <c r="E143" s="89"/>
      <c r="F143" s="89"/>
      <c r="G143" s="89"/>
      <c r="H143" s="89"/>
    </row>
    <row r="144" spans="1:12" x14ac:dyDescent="0.35">
      <c r="A144" s="27"/>
      <c r="B144" s="27"/>
      <c r="C144" s="27"/>
      <c r="D144" s="27"/>
      <c r="E144" s="27"/>
      <c r="F144" s="27"/>
      <c r="G144" s="27"/>
      <c r="H144" s="27"/>
    </row>
  </sheetData>
  <mergeCells count="141">
    <mergeCell ref="B17:F17"/>
    <mergeCell ref="G17:I17"/>
    <mergeCell ref="A18:J19"/>
    <mergeCell ref="A20:I20"/>
    <mergeCell ref="B21:G21"/>
    <mergeCell ref="B22:H22"/>
    <mergeCell ref="B14:F14"/>
    <mergeCell ref="G14:I14"/>
    <mergeCell ref="B15:F15"/>
    <mergeCell ref="G15:I15"/>
    <mergeCell ref="B16:F16"/>
    <mergeCell ref="G16:I16"/>
    <mergeCell ref="J1:J17"/>
    <mergeCell ref="A3:I3"/>
    <mergeCell ref="A4:I4"/>
    <mergeCell ref="A5:I5"/>
    <mergeCell ref="A6:I6"/>
    <mergeCell ref="A8:I8"/>
    <mergeCell ref="A9:I9"/>
    <mergeCell ref="A10:I10"/>
    <mergeCell ref="A11:I12"/>
    <mergeCell ref="A13:I13"/>
    <mergeCell ref="B30:H30"/>
    <mergeCell ref="B31:G31"/>
    <mergeCell ref="B32:G32"/>
    <mergeCell ref="A33:G33"/>
    <mergeCell ref="A34:I34"/>
    <mergeCell ref="A35:J36"/>
    <mergeCell ref="B23:G23"/>
    <mergeCell ref="A24:H24"/>
    <mergeCell ref="A25:I25"/>
    <mergeCell ref="A26:J27"/>
    <mergeCell ref="A28:I28"/>
    <mergeCell ref="A29:I29"/>
    <mergeCell ref="B43:G43"/>
    <mergeCell ref="B44:G44"/>
    <mergeCell ref="B45:G45"/>
    <mergeCell ref="A46:G46"/>
    <mergeCell ref="B47:G47"/>
    <mergeCell ref="A48:G48"/>
    <mergeCell ref="A37:I37"/>
    <mergeCell ref="B38:G38"/>
    <mergeCell ref="B39:G39"/>
    <mergeCell ref="B40:G40"/>
    <mergeCell ref="B41:C41"/>
    <mergeCell ref="B42:G42"/>
    <mergeCell ref="B56:G56"/>
    <mergeCell ref="B57:G57"/>
    <mergeCell ref="B58:G58"/>
    <mergeCell ref="B59:H59"/>
    <mergeCell ref="B60:G60"/>
    <mergeCell ref="B61:G61"/>
    <mergeCell ref="A49:I49"/>
    <mergeCell ref="A50:J51"/>
    <mergeCell ref="A52:I52"/>
    <mergeCell ref="B53:H53"/>
    <mergeCell ref="B54:H54"/>
    <mergeCell ref="B55:G55"/>
    <mergeCell ref="B70:H70"/>
    <mergeCell ref="B71:H71"/>
    <mergeCell ref="B72:H72"/>
    <mergeCell ref="A73:H73"/>
    <mergeCell ref="A74:K75"/>
    <mergeCell ref="A76:J76"/>
    <mergeCell ref="B62:G62"/>
    <mergeCell ref="B64:H64"/>
    <mergeCell ref="A65:I65"/>
    <mergeCell ref="A66:J67"/>
    <mergeCell ref="A68:I68"/>
    <mergeCell ref="B69:H69"/>
    <mergeCell ref="B63:G63"/>
    <mergeCell ref="B83:H83"/>
    <mergeCell ref="B84:H84"/>
    <mergeCell ref="A85:J86"/>
    <mergeCell ref="A87:J87"/>
    <mergeCell ref="A88:J88"/>
    <mergeCell ref="B89:H89"/>
    <mergeCell ref="B77:H77"/>
    <mergeCell ref="B78:H78"/>
    <mergeCell ref="B79:H79"/>
    <mergeCell ref="B80:H80"/>
    <mergeCell ref="B81:H81"/>
    <mergeCell ref="B82:H82"/>
    <mergeCell ref="B96:H96"/>
    <mergeCell ref="A97:K98"/>
    <mergeCell ref="A99:I99"/>
    <mergeCell ref="B100:H100"/>
    <mergeCell ref="B101:H101"/>
    <mergeCell ref="B102:H102"/>
    <mergeCell ref="B90:H90"/>
    <mergeCell ref="B91:H91"/>
    <mergeCell ref="B92:H92"/>
    <mergeCell ref="B93:H93"/>
    <mergeCell ref="B94:H94"/>
    <mergeCell ref="B95:H95"/>
    <mergeCell ref="B110:H110"/>
    <mergeCell ref="B111:H111"/>
    <mergeCell ref="A112:H112"/>
    <mergeCell ref="A113:J114"/>
    <mergeCell ref="A115:H115"/>
    <mergeCell ref="A116:J116"/>
    <mergeCell ref="A103:H103"/>
    <mergeCell ref="A104:J105"/>
    <mergeCell ref="A106:I106"/>
    <mergeCell ref="B107:H107"/>
    <mergeCell ref="B108:H108"/>
    <mergeCell ref="B109:H109"/>
    <mergeCell ref="B120:E120"/>
    <mergeCell ref="G120:H120"/>
    <mergeCell ref="B121:E121"/>
    <mergeCell ref="G121:H121"/>
    <mergeCell ref="B122:E122"/>
    <mergeCell ref="G122:H122"/>
    <mergeCell ref="B117:E117"/>
    <mergeCell ref="G117:H117"/>
    <mergeCell ref="B118:E118"/>
    <mergeCell ref="G118:H118"/>
    <mergeCell ref="B119:E119"/>
    <mergeCell ref="G119:H119"/>
    <mergeCell ref="A126:E126"/>
    <mergeCell ref="G126:H126"/>
    <mergeCell ref="A130:H130"/>
    <mergeCell ref="A131:I131"/>
    <mergeCell ref="B132:G132"/>
    <mergeCell ref="B133:G133"/>
    <mergeCell ref="B123:E123"/>
    <mergeCell ref="G123:H123"/>
    <mergeCell ref="B124:E124"/>
    <mergeCell ref="G124:H124"/>
    <mergeCell ref="B125:E125"/>
    <mergeCell ref="G125:H125"/>
    <mergeCell ref="A140:G140"/>
    <mergeCell ref="A141:G141"/>
    <mergeCell ref="A142:H142"/>
    <mergeCell ref="A143:H143"/>
    <mergeCell ref="B134:G134"/>
    <mergeCell ref="B135:G135"/>
    <mergeCell ref="B136:G136"/>
    <mergeCell ref="B137:G137"/>
    <mergeCell ref="A138:G138"/>
    <mergeCell ref="B139:G139"/>
  </mergeCells>
  <pageMargins left="0.511811024" right="0.511811024" top="0.78740157499999996" bottom="0.78740157499999996" header="0.31496062000000002" footer="0.31496062000000002"/>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020FCE-A155-4570-9469-A38A93F599F3}">
  <dimension ref="A1:IV144"/>
  <sheetViews>
    <sheetView topLeftCell="A107" workbookViewId="0">
      <selection activeCell="K134" sqref="K134"/>
    </sheetView>
  </sheetViews>
  <sheetFormatPr defaultColWidth="8.7265625" defaultRowHeight="14.5" x14ac:dyDescent="0.35"/>
  <cols>
    <col min="1" max="1" width="9" style="13" bestFit="1" customWidth="1"/>
    <col min="2" max="2" width="10.453125" style="13" bestFit="1" customWidth="1"/>
    <col min="3" max="3" width="13.26953125" style="13" customWidth="1"/>
    <col min="4" max="4" width="11.7265625" style="13" bestFit="1" customWidth="1"/>
    <col min="5" max="5" width="10.453125" style="13" bestFit="1" customWidth="1"/>
    <col min="6" max="6" width="22.90625" style="13" customWidth="1"/>
    <col min="7" max="7" width="9" style="13" bestFit="1" customWidth="1"/>
    <col min="8" max="8" width="14.7265625" style="13" bestFit="1" customWidth="1"/>
    <col min="9" max="9" width="15.54296875" style="14" customWidth="1"/>
    <col min="10" max="10" width="20.81640625" style="13" bestFit="1" customWidth="1"/>
    <col min="11" max="11" width="7.453125" style="13" customWidth="1"/>
    <col min="12" max="12" width="6.54296875" style="13" customWidth="1"/>
    <col min="13" max="14" width="9.26953125" style="13" customWidth="1"/>
    <col min="15" max="256" width="9.1796875" style="13" customWidth="1"/>
    <col min="257" max="16384" width="8.7265625" style="10"/>
  </cols>
  <sheetData>
    <row r="1" spans="1:256" ht="50.25" customHeight="1" x14ac:dyDescent="0.35">
      <c r="A1" s="9"/>
      <c r="B1" s="10"/>
      <c r="C1" s="9"/>
      <c r="D1" s="9"/>
      <c r="E1" s="10"/>
      <c r="F1" s="10"/>
      <c r="G1" s="10"/>
      <c r="J1" s="175"/>
    </row>
    <row r="2" spans="1:256" x14ac:dyDescent="0.35">
      <c r="A2" s="9"/>
      <c r="B2" s="9"/>
      <c r="C2" s="9"/>
      <c r="D2" s="9"/>
      <c r="E2" s="10"/>
      <c r="F2" s="10"/>
      <c r="G2" s="10"/>
      <c r="J2" s="176"/>
    </row>
    <row r="3" spans="1:256" x14ac:dyDescent="0.35">
      <c r="A3" s="177" t="s">
        <v>0</v>
      </c>
      <c r="B3" s="177"/>
      <c r="C3" s="177"/>
      <c r="D3" s="177"/>
      <c r="E3" s="177"/>
      <c r="F3" s="177"/>
      <c r="G3" s="177"/>
      <c r="H3" s="177"/>
      <c r="I3" s="177"/>
      <c r="J3" s="176"/>
    </row>
    <row r="4" spans="1:256" x14ac:dyDescent="0.35">
      <c r="A4" s="178" t="s">
        <v>116</v>
      </c>
      <c r="B4" s="178"/>
      <c r="C4" s="178"/>
      <c r="D4" s="178"/>
      <c r="E4" s="178"/>
      <c r="F4" s="178"/>
      <c r="G4" s="178"/>
      <c r="H4" s="178"/>
      <c r="I4" s="178"/>
      <c r="J4" s="176"/>
    </row>
    <row r="5" spans="1:256" x14ac:dyDescent="0.35">
      <c r="A5" s="179" t="s">
        <v>9</v>
      </c>
      <c r="B5" s="179"/>
      <c r="C5" s="179"/>
      <c r="D5" s="179"/>
      <c r="E5" s="179"/>
      <c r="F5" s="179"/>
      <c r="G5" s="179"/>
      <c r="H5" s="179"/>
      <c r="I5" s="179"/>
      <c r="J5" s="176"/>
    </row>
    <row r="6" spans="1:256" x14ac:dyDescent="0.35">
      <c r="A6" s="180" t="s">
        <v>128</v>
      </c>
      <c r="B6" s="180"/>
      <c r="C6" s="180"/>
      <c r="D6" s="180"/>
      <c r="E6" s="180"/>
      <c r="F6" s="180"/>
      <c r="G6" s="180"/>
      <c r="H6" s="180"/>
      <c r="I6" s="180"/>
      <c r="J6" s="176"/>
    </row>
    <row r="7" spans="1:256" x14ac:dyDescent="0.35">
      <c r="A7" s="16"/>
      <c r="B7" s="16"/>
      <c r="C7" s="16"/>
      <c r="D7" s="16"/>
      <c r="E7" s="16"/>
      <c r="F7" s="16"/>
      <c r="G7" s="16"/>
      <c r="H7" s="17"/>
      <c r="I7" s="18"/>
      <c r="J7" s="176"/>
    </row>
    <row r="8" spans="1:256" customFormat="1" ht="14.5" customHeight="1" x14ac:dyDescent="0.35">
      <c r="A8" s="181" t="s">
        <v>113</v>
      </c>
      <c r="B8" s="181"/>
      <c r="C8" s="181"/>
      <c r="D8" s="181"/>
      <c r="E8" s="181"/>
      <c r="F8" s="181"/>
      <c r="G8" s="181"/>
      <c r="H8" s="181"/>
      <c r="I8" s="181"/>
      <c r="J8" s="176"/>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19"/>
      <c r="EG8" s="19"/>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19"/>
      <c r="FZ8" s="19"/>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19"/>
      <c r="HS8" s="19"/>
      <c r="HT8" s="19"/>
      <c r="HU8" s="19"/>
      <c r="HV8" s="19"/>
      <c r="HW8" s="19"/>
      <c r="HX8" s="19"/>
      <c r="HY8" s="19"/>
      <c r="HZ8" s="19"/>
      <c r="IA8" s="19"/>
      <c r="IB8" s="19"/>
      <c r="IC8" s="19"/>
      <c r="ID8" s="19"/>
      <c r="IE8" s="19"/>
      <c r="IF8" s="19"/>
      <c r="IG8" s="19"/>
      <c r="IH8" s="19"/>
      <c r="II8" s="19"/>
      <c r="IJ8" s="19"/>
      <c r="IK8" s="19"/>
      <c r="IL8" s="19"/>
      <c r="IM8" s="19"/>
      <c r="IN8" s="19"/>
      <c r="IO8" s="19"/>
      <c r="IP8" s="19"/>
      <c r="IQ8" s="19"/>
      <c r="IR8" s="19"/>
      <c r="IS8" s="19"/>
      <c r="IT8" s="19"/>
      <c r="IU8" s="19"/>
      <c r="IV8" s="19"/>
    </row>
    <row r="9" spans="1:256" customFormat="1" ht="14.5" customHeight="1" x14ac:dyDescent="0.35">
      <c r="A9" s="182" t="s">
        <v>81</v>
      </c>
      <c r="B9" s="182"/>
      <c r="C9" s="182"/>
      <c r="D9" s="182"/>
      <c r="E9" s="182"/>
      <c r="F9" s="182"/>
      <c r="G9" s="182"/>
      <c r="H9" s="182"/>
      <c r="I9" s="182"/>
      <c r="J9" s="176"/>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c r="FS9" s="19"/>
      <c r="FT9" s="19"/>
      <c r="FU9" s="19"/>
      <c r="FV9" s="19"/>
      <c r="FW9" s="19"/>
      <c r="FX9" s="19"/>
      <c r="FY9" s="19"/>
      <c r="FZ9" s="19"/>
      <c r="GA9" s="19"/>
      <c r="GB9" s="19"/>
      <c r="GC9" s="19"/>
      <c r="GD9" s="19"/>
      <c r="GE9" s="19"/>
      <c r="GF9" s="19"/>
      <c r="GG9" s="19"/>
      <c r="GH9" s="19"/>
      <c r="GI9" s="19"/>
      <c r="GJ9" s="19"/>
      <c r="GK9" s="19"/>
      <c r="GL9" s="19"/>
      <c r="GM9" s="19"/>
      <c r="GN9" s="19"/>
      <c r="GO9" s="19"/>
      <c r="GP9" s="19"/>
      <c r="GQ9" s="19"/>
      <c r="GR9" s="19"/>
      <c r="GS9" s="19"/>
      <c r="GT9" s="19"/>
      <c r="GU9" s="19"/>
      <c r="GV9" s="19"/>
      <c r="GW9" s="19"/>
      <c r="GX9" s="19"/>
      <c r="GY9" s="19"/>
      <c r="GZ9" s="19"/>
      <c r="HA9" s="19"/>
      <c r="HB9" s="19"/>
      <c r="HC9" s="19"/>
      <c r="HD9" s="19"/>
      <c r="HE9" s="19"/>
      <c r="HF9" s="19"/>
      <c r="HG9" s="19"/>
      <c r="HH9" s="19"/>
      <c r="HI9" s="19"/>
      <c r="HJ9" s="19"/>
      <c r="HK9" s="19"/>
      <c r="HL9" s="19"/>
      <c r="HM9" s="19"/>
      <c r="HN9" s="19"/>
      <c r="HO9" s="19"/>
      <c r="HP9" s="19"/>
      <c r="HQ9" s="19"/>
      <c r="HR9" s="19"/>
      <c r="HS9" s="19"/>
      <c r="HT9" s="19"/>
      <c r="HU9" s="19"/>
      <c r="HV9" s="19"/>
      <c r="HW9" s="19"/>
      <c r="HX9" s="19"/>
      <c r="HY9" s="19"/>
      <c r="HZ9" s="19"/>
      <c r="IA9" s="19"/>
      <c r="IB9" s="19"/>
      <c r="IC9" s="19"/>
      <c r="ID9" s="19"/>
      <c r="IE9" s="19"/>
      <c r="IF9" s="19"/>
      <c r="IG9" s="19"/>
      <c r="IH9" s="19"/>
      <c r="II9" s="19"/>
      <c r="IJ9" s="19"/>
      <c r="IK9" s="19"/>
      <c r="IL9" s="19"/>
      <c r="IM9" s="19"/>
      <c r="IN9" s="19"/>
      <c r="IO9" s="19"/>
      <c r="IP9" s="19"/>
      <c r="IQ9" s="19"/>
      <c r="IR9" s="19"/>
      <c r="IS9" s="19"/>
      <c r="IT9" s="19"/>
      <c r="IU9" s="19"/>
      <c r="IV9" s="19"/>
    </row>
    <row r="10" spans="1:256" customFormat="1" ht="14.5" customHeight="1" x14ac:dyDescent="0.35">
      <c r="A10" s="108" t="s">
        <v>75</v>
      </c>
      <c r="B10" s="108"/>
      <c r="C10" s="108"/>
      <c r="D10" s="108"/>
      <c r="E10" s="108"/>
      <c r="F10" s="108"/>
      <c r="G10" s="108"/>
      <c r="H10" s="108"/>
      <c r="I10" s="108"/>
      <c r="J10" s="176"/>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19"/>
      <c r="EG10" s="19"/>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19"/>
      <c r="FZ10" s="19"/>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19"/>
      <c r="HS10" s="19"/>
      <c r="HT10" s="19"/>
      <c r="HU10" s="19"/>
      <c r="HV10" s="19"/>
      <c r="HW10" s="19"/>
      <c r="HX10" s="19"/>
      <c r="HY10" s="19"/>
      <c r="HZ10" s="19"/>
      <c r="IA10" s="19"/>
      <c r="IB10" s="19"/>
      <c r="IC10" s="19"/>
      <c r="ID10" s="19"/>
      <c r="IE10" s="19"/>
      <c r="IF10" s="19"/>
      <c r="IG10" s="19"/>
      <c r="IH10" s="19"/>
      <c r="II10" s="19"/>
      <c r="IJ10" s="19"/>
      <c r="IK10" s="19"/>
      <c r="IL10" s="19"/>
      <c r="IM10" s="19"/>
      <c r="IN10" s="19"/>
      <c r="IO10" s="19"/>
      <c r="IP10" s="19"/>
      <c r="IQ10" s="19"/>
      <c r="IR10" s="19"/>
      <c r="IS10" s="19"/>
      <c r="IT10" s="19"/>
      <c r="IU10" s="19"/>
      <c r="IV10" s="19"/>
    </row>
    <row r="11" spans="1:256" customFormat="1" x14ac:dyDescent="0.35">
      <c r="A11" s="183"/>
      <c r="B11" s="183"/>
      <c r="C11" s="183"/>
      <c r="D11" s="183"/>
      <c r="E11" s="183"/>
      <c r="F11" s="183"/>
      <c r="G11" s="183"/>
      <c r="H11" s="183"/>
      <c r="I11" s="183"/>
      <c r="J11" s="176"/>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19"/>
      <c r="DM11" s="19"/>
      <c r="DN11" s="19"/>
      <c r="DO11" s="19"/>
      <c r="DP11" s="19"/>
      <c r="DQ11" s="19"/>
      <c r="DR11" s="19"/>
      <c r="DS11" s="19"/>
      <c r="DT11" s="19"/>
      <c r="DU11" s="19"/>
      <c r="DV11" s="19"/>
      <c r="DW11" s="19"/>
      <c r="DX11" s="19"/>
      <c r="DY11" s="19"/>
      <c r="DZ11" s="19"/>
      <c r="EA11" s="19"/>
      <c r="EB11" s="19"/>
      <c r="EC11" s="19"/>
      <c r="ED11" s="19"/>
      <c r="EE11" s="19"/>
      <c r="EF11" s="19"/>
      <c r="EG11" s="19"/>
      <c r="EH11" s="19"/>
      <c r="EI11" s="19"/>
      <c r="EJ11" s="19"/>
      <c r="EK11" s="19"/>
      <c r="EL11" s="19"/>
      <c r="EM11" s="19"/>
      <c r="EN11" s="19"/>
      <c r="EO11" s="19"/>
      <c r="EP11" s="19"/>
      <c r="EQ11" s="19"/>
      <c r="ER11" s="19"/>
      <c r="ES11" s="19"/>
      <c r="ET11" s="19"/>
      <c r="EU11" s="19"/>
      <c r="EV11" s="19"/>
      <c r="EW11" s="19"/>
      <c r="EX11" s="19"/>
      <c r="EY11" s="19"/>
      <c r="EZ11" s="19"/>
      <c r="FA11" s="19"/>
      <c r="FB11" s="19"/>
      <c r="FC11" s="19"/>
      <c r="FD11" s="19"/>
      <c r="FE11" s="19"/>
      <c r="FF11" s="19"/>
      <c r="FG11" s="19"/>
      <c r="FH11" s="19"/>
      <c r="FI11" s="19"/>
      <c r="FJ11" s="19"/>
      <c r="FK11" s="19"/>
      <c r="FL11" s="19"/>
      <c r="FM11" s="19"/>
      <c r="FN11" s="19"/>
      <c r="FO11" s="19"/>
      <c r="FP11" s="19"/>
      <c r="FQ11" s="19"/>
      <c r="FR11" s="19"/>
      <c r="FS11" s="19"/>
      <c r="FT11" s="19"/>
      <c r="FU11" s="19"/>
      <c r="FV11" s="19"/>
      <c r="FW11" s="19"/>
      <c r="FX11" s="19"/>
      <c r="FY11" s="19"/>
      <c r="FZ11" s="19"/>
      <c r="GA11" s="19"/>
      <c r="GB11" s="19"/>
      <c r="GC11" s="19"/>
      <c r="GD11" s="19"/>
      <c r="GE11" s="19"/>
      <c r="GF11" s="19"/>
      <c r="GG11" s="19"/>
      <c r="GH11" s="19"/>
      <c r="GI11" s="19"/>
      <c r="GJ11" s="19"/>
      <c r="GK11" s="19"/>
      <c r="GL11" s="19"/>
      <c r="GM11" s="19"/>
      <c r="GN11" s="19"/>
      <c r="GO11" s="19"/>
      <c r="GP11" s="19"/>
      <c r="GQ11" s="19"/>
      <c r="GR11" s="19"/>
      <c r="GS11" s="19"/>
      <c r="GT11" s="19"/>
      <c r="GU11" s="19"/>
      <c r="GV11" s="19"/>
      <c r="GW11" s="19"/>
      <c r="GX11" s="19"/>
      <c r="GY11" s="19"/>
      <c r="GZ11" s="19"/>
      <c r="HA11" s="19"/>
      <c r="HB11" s="19"/>
      <c r="HC11" s="19"/>
      <c r="HD11" s="19"/>
      <c r="HE11" s="19"/>
      <c r="HF11" s="19"/>
      <c r="HG11" s="19"/>
      <c r="HH11" s="19"/>
      <c r="HI11" s="19"/>
      <c r="HJ11" s="19"/>
      <c r="HK11" s="19"/>
      <c r="HL11" s="19"/>
      <c r="HM11" s="19"/>
      <c r="HN11" s="19"/>
      <c r="HO11" s="19"/>
      <c r="HP11" s="19"/>
      <c r="HQ11" s="19"/>
      <c r="HR11" s="19"/>
      <c r="HS11" s="19"/>
      <c r="HT11" s="19"/>
      <c r="HU11" s="19"/>
      <c r="HV11" s="19"/>
      <c r="HW11" s="19"/>
      <c r="HX11" s="19"/>
      <c r="HY11" s="19"/>
      <c r="HZ11" s="19"/>
      <c r="IA11" s="19"/>
      <c r="IB11" s="19"/>
      <c r="IC11" s="19"/>
      <c r="ID11" s="19"/>
      <c r="IE11" s="19"/>
      <c r="IF11" s="19"/>
      <c r="IG11" s="19"/>
      <c r="IH11" s="19"/>
      <c r="II11" s="19"/>
      <c r="IJ11" s="19"/>
      <c r="IK11" s="19"/>
      <c r="IL11" s="19"/>
      <c r="IM11" s="19"/>
      <c r="IN11" s="19"/>
      <c r="IO11" s="19"/>
      <c r="IP11" s="19"/>
      <c r="IQ11" s="19"/>
      <c r="IR11" s="19"/>
      <c r="IS11" s="19"/>
      <c r="IT11" s="19"/>
      <c r="IU11" s="19"/>
      <c r="IV11" s="19"/>
    </row>
    <row r="12" spans="1:256" customFormat="1" x14ac:dyDescent="0.35">
      <c r="A12" s="184"/>
      <c r="B12" s="184"/>
      <c r="C12" s="184"/>
      <c r="D12" s="184"/>
      <c r="E12" s="184"/>
      <c r="F12" s="184"/>
      <c r="G12" s="184"/>
      <c r="H12" s="184"/>
      <c r="I12" s="184"/>
      <c r="J12" s="176"/>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19"/>
      <c r="EG12" s="19"/>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19"/>
      <c r="FZ12" s="19"/>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19"/>
      <c r="HS12" s="19"/>
      <c r="HT12" s="19"/>
      <c r="HU12" s="19"/>
      <c r="HV12" s="19"/>
      <c r="HW12" s="19"/>
      <c r="HX12" s="19"/>
      <c r="HY12" s="19"/>
      <c r="HZ12" s="19"/>
      <c r="IA12" s="19"/>
      <c r="IB12" s="19"/>
      <c r="IC12" s="19"/>
      <c r="ID12" s="19"/>
      <c r="IE12" s="19"/>
      <c r="IF12" s="19"/>
      <c r="IG12" s="19"/>
      <c r="IH12" s="19"/>
      <c r="II12" s="19"/>
      <c r="IJ12" s="19"/>
      <c r="IK12" s="19"/>
      <c r="IL12" s="19"/>
      <c r="IM12" s="19"/>
      <c r="IN12" s="19"/>
      <c r="IO12" s="19"/>
      <c r="IP12" s="19"/>
      <c r="IQ12" s="19"/>
      <c r="IR12" s="19"/>
      <c r="IS12" s="19"/>
      <c r="IT12" s="19"/>
      <c r="IU12" s="19"/>
      <c r="IV12" s="19"/>
    </row>
    <row r="13" spans="1:256" customFormat="1" ht="13" customHeight="1" x14ac:dyDescent="0.35">
      <c r="A13" s="185" t="s">
        <v>69</v>
      </c>
      <c r="B13" s="185"/>
      <c r="C13" s="185"/>
      <c r="D13" s="185"/>
      <c r="E13" s="185"/>
      <c r="F13" s="185"/>
      <c r="G13" s="185"/>
      <c r="H13" s="185"/>
      <c r="I13" s="185"/>
      <c r="J13" s="176"/>
    </row>
    <row r="14" spans="1:256" customFormat="1" ht="14.5" customHeight="1" x14ac:dyDescent="0.35">
      <c r="A14" s="20" t="s">
        <v>14</v>
      </c>
      <c r="B14" s="160" t="s">
        <v>70</v>
      </c>
      <c r="C14" s="161"/>
      <c r="D14" s="161"/>
      <c r="E14" s="161"/>
      <c r="F14" s="162"/>
      <c r="G14" s="163" t="s">
        <v>71</v>
      </c>
      <c r="H14" s="164"/>
      <c r="I14" s="165"/>
      <c r="J14" s="176"/>
    </row>
    <row r="15" spans="1:256" customFormat="1" x14ac:dyDescent="0.35">
      <c r="A15" s="20" t="s">
        <v>15</v>
      </c>
      <c r="B15" s="166" t="s">
        <v>72</v>
      </c>
      <c r="C15" s="167"/>
      <c r="D15" s="167"/>
      <c r="E15" s="167"/>
      <c r="F15" s="168"/>
      <c r="G15" s="169" t="s">
        <v>123</v>
      </c>
      <c r="H15" s="170"/>
      <c r="I15" s="171"/>
      <c r="J15" s="176"/>
    </row>
    <row r="16" spans="1:256" customFormat="1" ht="14.5" customHeight="1" x14ac:dyDescent="0.35">
      <c r="A16" s="20" t="s">
        <v>29</v>
      </c>
      <c r="B16" s="160" t="s">
        <v>73</v>
      </c>
      <c r="C16" s="161"/>
      <c r="D16" s="161"/>
      <c r="E16" s="161"/>
      <c r="F16" s="162"/>
      <c r="G16" s="172">
        <v>24</v>
      </c>
      <c r="H16" s="173"/>
      <c r="I16" s="174"/>
      <c r="J16" s="176"/>
    </row>
    <row r="17" spans="1:256" customFormat="1" ht="15" customHeight="1" x14ac:dyDescent="0.35">
      <c r="A17" s="20" t="s">
        <v>32</v>
      </c>
      <c r="B17" s="154" t="s">
        <v>74</v>
      </c>
      <c r="C17" s="154"/>
      <c r="D17" s="154"/>
      <c r="E17" s="154"/>
      <c r="F17" s="154"/>
      <c r="G17" s="155">
        <v>45658</v>
      </c>
      <c r="H17" s="156"/>
      <c r="I17" s="157"/>
      <c r="J17" s="176"/>
    </row>
    <row r="18" spans="1:256" x14ac:dyDescent="0.35">
      <c r="A18" s="158"/>
      <c r="B18" s="158"/>
      <c r="C18" s="158"/>
      <c r="D18" s="158"/>
      <c r="E18" s="158"/>
      <c r="F18" s="158"/>
      <c r="G18" s="158"/>
      <c r="H18" s="158"/>
      <c r="I18" s="158"/>
      <c r="J18" s="159"/>
    </row>
    <row r="19" spans="1:256" x14ac:dyDescent="0.35">
      <c r="A19" s="158"/>
      <c r="B19" s="158"/>
      <c r="C19" s="158"/>
      <c r="D19" s="158"/>
      <c r="E19" s="158"/>
      <c r="F19" s="158"/>
      <c r="G19" s="158"/>
      <c r="H19" s="158"/>
      <c r="I19" s="158"/>
      <c r="J19" s="159"/>
    </row>
    <row r="20" spans="1:256" x14ac:dyDescent="0.35">
      <c r="A20" s="108" t="s">
        <v>10</v>
      </c>
      <c r="B20" s="108"/>
      <c r="C20" s="108"/>
      <c r="D20" s="108"/>
      <c r="E20" s="108"/>
      <c r="F20" s="108"/>
      <c r="G20" s="108"/>
      <c r="H20" s="108"/>
      <c r="I20" s="108"/>
      <c r="J20" s="11"/>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row>
    <row r="21" spans="1:256" s="22" customFormat="1" ht="30" customHeight="1" x14ac:dyDescent="0.35">
      <c r="A21" s="3">
        <v>1</v>
      </c>
      <c r="B21" s="107" t="s">
        <v>11</v>
      </c>
      <c r="C21" s="107"/>
      <c r="D21" s="107"/>
      <c r="E21" s="107"/>
      <c r="F21" s="107"/>
      <c r="G21" s="107"/>
      <c r="H21" s="3" t="s">
        <v>12</v>
      </c>
      <c r="I21" s="3" t="s">
        <v>13</v>
      </c>
      <c r="J21" s="21"/>
      <c r="K21" s="13"/>
      <c r="N21" s="13"/>
      <c r="O21" s="13"/>
      <c r="P21" s="13"/>
    </row>
    <row r="22" spans="1:256" x14ac:dyDescent="0.35">
      <c r="A22" s="5" t="s">
        <v>14</v>
      </c>
      <c r="B22" s="98" t="s">
        <v>125</v>
      </c>
      <c r="C22" s="98"/>
      <c r="D22" s="98"/>
      <c r="E22" s="98"/>
      <c r="F22" s="98"/>
      <c r="G22" s="98"/>
      <c r="H22" s="98"/>
      <c r="I22" s="28">
        <f>(2768.85/220)*150</f>
        <v>1887.8522727272727</v>
      </c>
      <c r="J22" s="84" t="s">
        <v>124</v>
      </c>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row>
    <row r="23" spans="1:256" ht="15.75" customHeight="1" x14ac:dyDescent="0.35">
      <c r="A23" s="5" t="s">
        <v>15</v>
      </c>
      <c r="B23" s="112" t="s">
        <v>76</v>
      </c>
      <c r="C23" s="112"/>
      <c r="D23" s="112"/>
      <c r="E23" s="112"/>
      <c r="F23" s="112"/>
      <c r="G23" s="112"/>
      <c r="H23" s="43">
        <v>0.3</v>
      </c>
      <c r="I23" s="32">
        <f>ROUND(H23*I22,2)</f>
        <v>566.36</v>
      </c>
      <c r="J23" s="85"/>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row>
    <row r="24" spans="1:256" ht="15.75" customHeight="1" x14ac:dyDescent="0.35">
      <c r="A24" s="107" t="s">
        <v>1</v>
      </c>
      <c r="B24" s="107"/>
      <c r="C24" s="107"/>
      <c r="D24" s="107"/>
      <c r="E24" s="107"/>
      <c r="F24" s="107"/>
      <c r="G24" s="107"/>
      <c r="H24" s="107"/>
      <c r="I24" s="33">
        <f>SUM(I22:I23)</f>
        <v>2454.2122727272726</v>
      </c>
      <c r="J24" s="11"/>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row>
    <row r="25" spans="1:256" x14ac:dyDescent="0.35">
      <c r="A25" s="149" t="s">
        <v>16</v>
      </c>
      <c r="B25" s="149"/>
      <c r="C25" s="149"/>
      <c r="D25" s="149"/>
      <c r="E25" s="149"/>
      <c r="F25" s="149"/>
      <c r="G25" s="149"/>
      <c r="H25" s="149"/>
      <c r="I25" s="149"/>
      <c r="J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row>
    <row r="26" spans="1:256" ht="14.5" customHeight="1" x14ac:dyDescent="0.35">
      <c r="A26" s="150"/>
      <c r="B26" s="150"/>
      <c r="C26" s="150"/>
      <c r="D26" s="150"/>
      <c r="E26" s="150"/>
      <c r="F26" s="150"/>
      <c r="G26" s="150"/>
      <c r="H26" s="150"/>
      <c r="I26" s="150"/>
      <c r="J26" s="151"/>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row>
    <row r="27" spans="1:256" ht="14.5" customHeight="1" x14ac:dyDescent="0.35">
      <c r="A27" s="152"/>
      <c r="B27" s="152"/>
      <c r="C27" s="152"/>
      <c r="D27" s="152"/>
      <c r="E27" s="152"/>
      <c r="F27" s="152"/>
      <c r="G27" s="152"/>
      <c r="H27" s="152"/>
      <c r="I27" s="152"/>
      <c r="J27" s="153"/>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row>
    <row r="28" spans="1:256" ht="21.75" customHeight="1" x14ac:dyDescent="0.35">
      <c r="A28" s="122" t="s">
        <v>17</v>
      </c>
      <c r="B28" s="122"/>
      <c r="C28" s="122"/>
      <c r="D28" s="122"/>
      <c r="E28" s="122"/>
      <c r="F28" s="122"/>
      <c r="G28" s="122"/>
      <c r="H28" s="122"/>
      <c r="I28" s="122"/>
      <c r="J28" s="11"/>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row>
    <row r="29" spans="1:256" x14ac:dyDescent="0.35">
      <c r="A29" s="111" t="s">
        <v>18</v>
      </c>
      <c r="B29" s="111"/>
      <c r="C29" s="111"/>
      <c r="D29" s="111"/>
      <c r="E29" s="111"/>
      <c r="F29" s="111"/>
      <c r="G29" s="111"/>
      <c r="H29" s="111"/>
      <c r="I29" s="111"/>
      <c r="J29" s="11"/>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row>
    <row r="30" spans="1:256" ht="26.15" customHeight="1" x14ac:dyDescent="0.35">
      <c r="A30" s="4" t="s">
        <v>19</v>
      </c>
      <c r="B30" s="122" t="s">
        <v>20</v>
      </c>
      <c r="C30" s="122"/>
      <c r="D30" s="122"/>
      <c r="E30" s="122"/>
      <c r="F30" s="122"/>
      <c r="G30" s="122"/>
      <c r="H30" s="122"/>
      <c r="I30" s="5" t="s">
        <v>21</v>
      </c>
      <c r="J30" s="11"/>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row>
    <row r="31" spans="1:256" x14ac:dyDescent="0.35">
      <c r="A31" s="4" t="s">
        <v>14</v>
      </c>
      <c r="B31" s="139" t="s">
        <v>114</v>
      </c>
      <c r="C31" s="140"/>
      <c r="D31" s="140"/>
      <c r="E31" s="140"/>
      <c r="F31" s="140"/>
      <c r="G31" s="141"/>
      <c r="H31" s="23">
        <v>8.3299999999999999E-2</v>
      </c>
      <c r="I31" s="34">
        <f>I24*H31</f>
        <v>204.4358823181818</v>
      </c>
      <c r="J31" s="11"/>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row>
    <row r="32" spans="1:256" x14ac:dyDescent="0.35">
      <c r="A32" s="4" t="s">
        <v>15</v>
      </c>
      <c r="B32" s="142" t="s">
        <v>115</v>
      </c>
      <c r="C32" s="143"/>
      <c r="D32" s="143"/>
      <c r="E32" s="143"/>
      <c r="F32" s="143"/>
      <c r="G32" s="144"/>
      <c r="H32" s="23">
        <v>0.121</v>
      </c>
      <c r="I32" s="34">
        <f>I24*H32</f>
        <v>296.95968499999998</v>
      </c>
      <c r="J32" s="11"/>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row>
    <row r="33" spans="1:256" x14ac:dyDescent="0.35">
      <c r="A33" s="99" t="s">
        <v>1</v>
      </c>
      <c r="B33" s="100"/>
      <c r="C33" s="100"/>
      <c r="D33" s="100"/>
      <c r="E33" s="100"/>
      <c r="F33" s="100"/>
      <c r="G33" s="101"/>
      <c r="H33" s="65">
        <f>SUM(H31:H32)</f>
        <v>0.20429999999999998</v>
      </c>
      <c r="I33" s="33">
        <f>SUM(I31+I32)</f>
        <v>501.39556731818175</v>
      </c>
      <c r="J33" s="11"/>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row>
    <row r="34" spans="1:256" ht="41" customHeight="1" x14ac:dyDescent="0.35">
      <c r="A34" s="130" t="s">
        <v>22</v>
      </c>
      <c r="B34" s="130"/>
      <c r="C34" s="130"/>
      <c r="D34" s="130"/>
      <c r="E34" s="130"/>
      <c r="F34" s="130"/>
      <c r="G34" s="130"/>
      <c r="H34" s="130"/>
      <c r="I34" s="130"/>
      <c r="J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row>
    <row r="35" spans="1:256" ht="14.5" customHeight="1" x14ac:dyDescent="0.35">
      <c r="A35" s="145"/>
      <c r="B35" s="145"/>
      <c r="C35" s="145"/>
      <c r="D35" s="145"/>
      <c r="E35" s="145"/>
      <c r="F35" s="145"/>
      <c r="G35" s="145"/>
      <c r="H35" s="145"/>
      <c r="I35" s="145"/>
      <c r="J35" s="146"/>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row>
    <row r="36" spans="1:256" ht="17.5" customHeight="1" x14ac:dyDescent="0.35">
      <c r="A36" s="147"/>
      <c r="B36" s="147"/>
      <c r="C36" s="147"/>
      <c r="D36" s="147"/>
      <c r="E36" s="147"/>
      <c r="F36" s="147"/>
      <c r="G36" s="147"/>
      <c r="H36" s="147"/>
      <c r="I36" s="147"/>
      <c r="J36" s="148"/>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row>
    <row r="37" spans="1:256" s="13" customFormat="1" ht="32.25" customHeight="1" x14ac:dyDescent="0.35">
      <c r="A37" s="108" t="s">
        <v>78</v>
      </c>
      <c r="B37" s="108"/>
      <c r="C37" s="108"/>
      <c r="D37" s="108"/>
      <c r="E37" s="108"/>
      <c r="F37" s="108"/>
      <c r="G37" s="108"/>
      <c r="H37" s="108"/>
      <c r="I37" s="108"/>
      <c r="J37" s="15"/>
    </row>
    <row r="38" spans="1:256" ht="30" customHeight="1" x14ac:dyDescent="0.35">
      <c r="A38" s="6" t="s">
        <v>23</v>
      </c>
      <c r="B38" s="107" t="s">
        <v>24</v>
      </c>
      <c r="C38" s="107"/>
      <c r="D38" s="107"/>
      <c r="E38" s="107"/>
      <c r="F38" s="107"/>
      <c r="G38" s="107"/>
      <c r="H38" s="3" t="s">
        <v>25</v>
      </c>
      <c r="I38" s="3" t="s">
        <v>26</v>
      </c>
      <c r="J38" s="11"/>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row>
    <row r="39" spans="1:256" ht="15.75" customHeight="1" x14ac:dyDescent="0.35">
      <c r="A39" s="4" t="s">
        <v>14</v>
      </c>
      <c r="B39" s="98" t="s">
        <v>27</v>
      </c>
      <c r="C39" s="98"/>
      <c r="D39" s="98"/>
      <c r="E39" s="98"/>
      <c r="F39" s="98"/>
      <c r="G39" s="98"/>
      <c r="H39" s="23">
        <v>0.2</v>
      </c>
      <c r="I39" s="32">
        <f>(I24+I33)*H39</f>
        <v>591.12156800909088</v>
      </c>
      <c r="J39" s="11"/>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row>
    <row r="40" spans="1:256" ht="15.75" customHeight="1" x14ac:dyDescent="0.35">
      <c r="A40" s="4" t="s">
        <v>15</v>
      </c>
      <c r="B40" s="98" t="s">
        <v>28</v>
      </c>
      <c r="C40" s="98"/>
      <c r="D40" s="98"/>
      <c r="E40" s="98"/>
      <c r="F40" s="98"/>
      <c r="G40" s="98"/>
      <c r="H40" s="23">
        <v>2.5000000000000001E-2</v>
      </c>
      <c r="I40" s="32">
        <f>(I24+I33)*H40</f>
        <v>73.89019600113636</v>
      </c>
      <c r="J40" s="11"/>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row>
    <row r="41" spans="1:256" ht="38" customHeight="1" x14ac:dyDescent="0.35">
      <c r="A41" s="4" t="s">
        <v>29</v>
      </c>
      <c r="B41" s="138" t="s">
        <v>77</v>
      </c>
      <c r="C41" s="138"/>
      <c r="D41" s="5" t="s">
        <v>30</v>
      </c>
      <c r="E41" s="29">
        <v>0.03</v>
      </c>
      <c r="F41" s="5" t="s">
        <v>31</v>
      </c>
      <c r="G41" s="30">
        <v>1</v>
      </c>
      <c r="H41" s="23">
        <f>ROUND((E41*G41),6)</f>
        <v>0.03</v>
      </c>
      <c r="I41" s="32">
        <f>(I24+I33)*H41</f>
        <v>88.668235201363629</v>
      </c>
      <c r="J41" s="40" t="s">
        <v>120</v>
      </c>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row>
    <row r="42" spans="1:256" ht="15.75" customHeight="1" x14ac:dyDescent="0.35">
      <c r="A42" s="4" t="s">
        <v>32</v>
      </c>
      <c r="B42" s="98" t="s">
        <v>33</v>
      </c>
      <c r="C42" s="98"/>
      <c r="D42" s="98"/>
      <c r="E42" s="98"/>
      <c r="F42" s="98"/>
      <c r="G42" s="98"/>
      <c r="H42" s="23">
        <v>1.4999999999999999E-2</v>
      </c>
      <c r="I42" s="32">
        <f>(I24+I33)*H42</f>
        <v>44.334117600681815</v>
      </c>
      <c r="J42" s="11"/>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row>
    <row r="43" spans="1:256" ht="15.75" customHeight="1" x14ac:dyDescent="0.35">
      <c r="A43" s="4" t="s">
        <v>8</v>
      </c>
      <c r="B43" s="98" t="s">
        <v>34</v>
      </c>
      <c r="C43" s="98"/>
      <c r="D43" s="98"/>
      <c r="E43" s="98"/>
      <c r="F43" s="98"/>
      <c r="G43" s="98"/>
      <c r="H43" s="23">
        <v>0.01</v>
      </c>
      <c r="I43" s="32">
        <f>(I24+I33)*H43</f>
        <v>29.556078400454545</v>
      </c>
      <c r="J43" s="11"/>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row>
    <row r="44" spans="1:256" ht="15.75" customHeight="1" x14ac:dyDescent="0.35">
      <c r="A44" s="4" t="s">
        <v>35</v>
      </c>
      <c r="B44" s="98" t="s">
        <v>2</v>
      </c>
      <c r="C44" s="98"/>
      <c r="D44" s="98"/>
      <c r="E44" s="98"/>
      <c r="F44" s="98"/>
      <c r="G44" s="98"/>
      <c r="H44" s="23">
        <v>6.0000000000000001E-3</v>
      </c>
      <c r="I44" s="32">
        <f>(I24+I33)*H44</f>
        <v>17.733647040272725</v>
      </c>
      <c r="J44" s="11"/>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row>
    <row r="45" spans="1:256" ht="20.5" customHeight="1" x14ac:dyDescent="0.35">
      <c r="A45" s="4" t="s">
        <v>36</v>
      </c>
      <c r="B45" s="98" t="s">
        <v>3</v>
      </c>
      <c r="C45" s="98"/>
      <c r="D45" s="98"/>
      <c r="E45" s="98"/>
      <c r="F45" s="98"/>
      <c r="G45" s="98"/>
      <c r="H45" s="23">
        <v>2E-3</v>
      </c>
      <c r="I45" s="32">
        <f>(I24+I33)*H45</f>
        <v>5.9112156800909093</v>
      </c>
      <c r="J45" s="11"/>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row>
    <row r="46" spans="1:256" ht="20.5" customHeight="1" x14ac:dyDescent="0.35">
      <c r="A46" s="135"/>
      <c r="B46" s="136"/>
      <c r="C46" s="136"/>
      <c r="D46" s="136"/>
      <c r="E46" s="136"/>
      <c r="F46" s="136"/>
      <c r="G46" s="137"/>
      <c r="H46" s="48">
        <f>SUM(H39:H45)</f>
        <v>0.28800000000000003</v>
      </c>
      <c r="I46" s="28">
        <f>SUM(I39:I45)</f>
        <v>851.21505793309075</v>
      </c>
      <c r="J46" s="11"/>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row>
    <row r="47" spans="1:256" ht="15.75" customHeight="1" x14ac:dyDescent="0.35">
      <c r="A47" s="4" t="s">
        <v>37</v>
      </c>
      <c r="B47" s="98" t="s">
        <v>4</v>
      </c>
      <c r="C47" s="98"/>
      <c r="D47" s="98"/>
      <c r="E47" s="98"/>
      <c r="F47" s="98"/>
      <c r="G47" s="98"/>
      <c r="H47" s="23">
        <v>0.08</v>
      </c>
      <c r="I47" s="32">
        <f>(I24+I33)*H47</f>
        <v>236.44862720363636</v>
      </c>
      <c r="J47" s="11"/>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row>
    <row r="48" spans="1:256" ht="15.75" customHeight="1" x14ac:dyDescent="0.35">
      <c r="A48" s="111" t="s">
        <v>1</v>
      </c>
      <c r="B48" s="111"/>
      <c r="C48" s="111"/>
      <c r="D48" s="111"/>
      <c r="E48" s="111"/>
      <c r="F48" s="111"/>
      <c r="G48" s="111"/>
      <c r="H48" s="54">
        <f>H46+H47</f>
        <v>0.36800000000000005</v>
      </c>
      <c r="I48" s="33">
        <f>I46+I47</f>
        <v>1087.6636851367271</v>
      </c>
      <c r="J48" s="11"/>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row>
    <row r="49" spans="1:256" ht="38" customHeight="1" x14ac:dyDescent="0.35">
      <c r="A49" s="130" t="s">
        <v>79</v>
      </c>
      <c r="B49" s="130"/>
      <c r="C49" s="130"/>
      <c r="D49" s="130"/>
      <c r="E49" s="130"/>
      <c r="F49" s="130"/>
      <c r="G49" s="130"/>
      <c r="H49" s="130"/>
      <c r="I49" s="13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row>
    <row r="50" spans="1:256" s="2" customFormat="1" ht="14.5" customHeight="1" x14ac:dyDescent="0.35">
      <c r="A50" s="131"/>
      <c r="B50" s="131"/>
      <c r="C50" s="131"/>
      <c r="D50" s="131"/>
      <c r="E50" s="131"/>
      <c r="F50" s="131"/>
      <c r="G50" s="131"/>
      <c r="H50" s="131"/>
      <c r="I50" s="131"/>
      <c r="J50" s="132"/>
    </row>
    <row r="51" spans="1:256" s="2" customFormat="1" ht="15.5" x14ac:dyDescent="0.35">
      <c r="A51" s="133"/>
      <c r="B51" s="133"/>
      <c r="C51" s="133"/>
      <c r="D51" s="133"/>
      <c r="E51" s="133"/>
      <c r="F51" s="133"/>
      <c r="G51" s="133"/>
      <c r="H51" s="133"/>
      <c r="I51" s="133"/>
      <c r="J51" s="134"/>
    </row>
    <row r="52" spans="1:256" ht="18.649999999999999" customHeight="1" x14ac:dyDescent="0.35">
      <c r="A52" s="122" t="s">
        <v>38</v>
      </c>
      <c r="B52" s="122"/>
      <c r="C52" s="122"/>
      <c r="D52" s="122"/>
      <c r="E52" s="122"/>
      <c r="F52" s="122"/>
      <c r="G52" s="122"/>
      <c r="H52" s="122"/>
      <c r="I52" s="122"/>
      <c r="J52" s="11"/>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row>
    <row r="53" spans="1:256" ht="18.75" customHeight="1" x14ac:dyDescent="0.35">
      <c r="A53" s="6" t="s">
        <v>39</v>
      </c>
      <c r="B53" s="107" t="s">
        <v>40</v>
      </c>
      <c r="C53" s="107"/>
      <c r="D53" s="107"/>
      <c r="E53" s="107"/>
      <c r="F53" s="107"/>
      <c r="G53" s="107"/>
      <c r="H53" s="107"/>
      <c r="I53" s="3" t="s">
        <v>21</v>
      </c>
      <c r="J53" s="11"/>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row>
    <row r="54" spans="1:256" ht="15.75" customHeight="1" x14ac:dyDescent="0.35">
      <c r="A54" s="4" t="s">
        <v>14</v>
      </c>
      <c r="B54" s="98" t="s">
        <v>117</v>
      </c>
      <c r="C54" s="98"/>
      <c r="D54" s="98"/>
      <c r="E54" s="98"/>
      <c r="F54" s="98"/>
      <c r="G54" s="98"/>
      <c r="H54" s="98"/>
      <c r="I54" s="24">
        <v>0</v>
      </c>
      <c r="J54" s="31"/>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row>
    <row r="55" spans="1:256" x14ac:dyDescent="0.35">
      <c r="A55" s="4"/>
      <c r="B55" s="123" t="s">
        <v>41</v>
      </c>
      <c r="C55" s="123"/>
      <c r="D55" s="123"/>
      <c r="E55" s="123"/>
      <c r="F55" s="123"/>
      <c r="G55" s="123"/>
      <c r="H55" s="38">
        <v>0</v>
      </c>
      <c r="I55" s="24"/>
      <c r="J55" s="45"/>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row>
    <row r="56" spans="1:256" ht="17.25" customHeight="1" x14ac:dyDescent="0.35">
      <c r="A56" s="4"/>
      <c r="B56" s="123" t="s">
        <v>42</v>
      </c>
      <c r="C56" s="123"/>
      <c r="D56" s="123"/>
      <c r="E56" s="123"/>
      <c r="F56" s="123"/>
      <c r="G56" s="123"/>
      <c r="H56" s="35">
        <v>2</v>
      </c>
      <c r="I56" s="24"/>
      <c r="J56" s="45"/>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c r="GN56" s="10"/>
      <c r="GO56" s="10"/>
      <c r="GP56" s="10"/>
      <c r="GQ56" s="10"/>
      <c r="GR56" s="10"/>
      <c r="GS56" s="10"/>
      <c r="GT56" s="10"/>
      <c r="GU56" s="10"/>
      <c r="GV56" s="10"/>
      <c r="GW56" s="10"/>
      <c r="GX56" s="10"/>
      <c r="GY56" s="10"/>
      <c r="GZ56" s="10"/>
      <c r="HA56" s="10"/>
      <c r="HB56" s="10"/>
      <c r="HC56" s="10"/>
      <c r="HD56" s="10"/>
      <c r="HE56" s="10"/>
      <c r="HF56" s="10"/>
      <c r="HG56" s="10"/>
      <c r="HH56" s="10"/>
      <c r="HI56" s="10"/>
      <c r="HJ56" s="10"/>
      <c r="HK56" s="10"/>
      <c r="HL56" s="10"/>
      <c r="HM56" s="10"/>
      <c r="HN56" s="10"/>
      <c r="HO56" s="10"/>
      <c r="HP56" s="10"/>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row>
    <row r="57" spans="1:256" ht="15.65" customHeight="1" x14ac:dyDescent="0.35">
      <c r="A57" s="4"/>
      <c r="B57" s="123" t="s">
        <v>43</v>
      </c>
      <c r="C57" s="123"/>
      <c r="D57" s="123"/>
      <c r="E57" s="123"/>
      <c r="F57" s="123"/>
      <c r="G57" s="123"/>
      <c r="H57" s="77">
        <v>22</v>
      </c>
      <c r="I57" s="24"/>
      <c r="J57" s="11"/>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10"/>
      <c r="FL57" s="10"/>
      <c r="FM57" s="10"/>
      <c r="FN57" s="10"/>
      <c r="FO57" s="10"/>
      <c r="FP57" s="10"/>
      <c r="FQ57" s="10"/>
      <c r="FR57" s="10"/>
      <c r="FS57" s="10"/>
      <c r="FT57" s="10"/>
      <c r="FU57" s="10"/>
      <c r="FV57" s="10"/>
      <c r="FW57" s="10"/>
      <c r="FX57" s="10"/>
      <c r="FY57" s="10"/>
      <c r="FZ57" s="10"/>
      <c r="GA57" s="10"/>
      <c r="GB57" s="10"/>
      <c r="GC57" s="10"/>
      <c r="GD57" s="10"/>
      <c r="GE57" s="10"/>
      <c r="GF57" s="10"/>
      <c r="GG57" s="10"/>
      <c r="GH57" s="10"/>
      <c r="GI57" s="10"/>
      <c r="GJ57" s="10"/>
      <c r="GK57" s="10"/>
      <c r="GL57" s="10"/>
      <c r="GM57" s="10"/>
      <c r="GN57" s="10"/>
      <c r="GO57" s="10"/>
      <c r="GP57" s="10"/>
      <c r="GQ57" s="10"/>
      <c r="GR57" s="10"/>
      <c r="GS57" s="10"/>
      <c r="GT57" s="10"/>
      <c r="GU57" s="10"/>
      <c r="GV57" s="10"/>
      <c r="GW57" s="10"/>
      <c r="GX57" s="10"/>
      <c r="GY57" s="10"/>
      <c r="GZ57" s="10"/>
      <c r="HA57" s="10"/>
      <c r="HB57" s="10"/>
      <c r="HC57" s="10"/>
      <c r="HD57" s="10"/>
      <c r="HE57" s="10"/>
      <c r="HF57" s="10"/>
      <c r="HG57" s="10"/>
      <c r="HH57" s="10"/>
      <c r="HI57" s="10"/>
      <c r="HJ57" s="10"/>
      <c r="HK57" s="10"/>
      <c r="HL57" s="10"/>
      <c r="HM57" s="10"/>
      <c r="HN57" s="10"/>
      <c r="HO57" s="10"/>
      <c r="HP57" s="10"/>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row>
    <row r="58" spans="1:256" ht="15.65" customHeight="1" x14ac:dyDescent="0.35">
      <c r="A58" s="4"/>
      <c r="B58" s="129" t="s">
        <v>82</v>
      </c>
      <c r="C58" s="129"/>
      <c r="D58" s="129"/>
      <c r="E58" s="129"/>
      <c r="F58" s="129"/>
      <c r="G58" s="129"/>
      <c r="H58" s="37">
        <v>0.06</v>
      </c>
      <c r="I58" s="36"/>
      <c r="J58" s="11"/>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c r="GN58" s="10"/>
      <c r="GO58" s="10"/>
      <c r="GP58" s="10"/>
      <c r="GQ58" s="10"/>
      <c r="GR58" s="10"/>
      <c r="GS58" s="10"/>
      <c r="GT58" s="10"/>
      <c r="GU58" s="10"/>
      <c r="GV58" s="10"/>
      <c r="GW58" s="10"/>
      <c r="GX58" s="10"/>
      <c r="GY58" s="10"/>
      <c r="GZ58" s="10"/>
      <c r="HA58" s="10"/>
      <c r="HB58" s="10"/>
      <c r="HC58" s="10"/>
      <c r="HD58" s="10"/>
      <c r="HE58" s="10"/>
      <c r="HF58" s="10"/>
      <c r="HG58" s="10"/>
      <c r="HH58" s="10"/>
      <c r="HI58" s="10"/>
      <c r="HJ58" s="10"/>
      <c r="HK58" s="10"/>
      <c r="HL58" s="10"/>
      <c r="HM58" s="10"/>
      <c r="HN58" s="10"/>
      <c r="HO58" s="10"/>
      <c r="HP58" s="10"/>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row>
    <row r="59" spans="1:256" ht="15.75" customHeight="1" x14ac:dyDescent="0.35">
      <c r="A59" s="4" t="s">
        <v>15</v>
      </c>
      <c r="B59" s="98" t="s">
        <v>118</v>
      </c>
      <c r="C59" s="98"/>
      <c r="D59" s="98"/>
      <c r="E59" s="98"/>
      <c r="F59" s="98"/>
      <c r="G59" s="98"/>
      <c r="H59" s="98"/>
      <c r="I59" s="32">
        <f>H60*H61</f>
        <v>581.85</v>
      </c>
      <c r="J59" s="11"/>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c r="DS59" s="10"/>
      <c r="DT59" s="10"/>
      <c r="DU59" s="10"/>
      <c r="DV59" s="10"/>
      <c r="DW59" s="10"/>
      <c r="DX59" s="10"/>
      <c r="DY59" s="10"/>
      <c r="DZ59" s="10"/>
      <c r="EA59" s="10"/>
      <c r="EB59" s="10"/>
      <c r="EC59" s="10"/>
      <c r="ED59" s="10"/>
      <c r="EE59" s="10"/>
      <c r="EF59" s="10"/>
      <c r="EG59" s="10"/>
      <c r="EH59" s="10"/>
      <c r="EI59" s="10"/>
      <c r="EJ59" s="10"/>
      <c r="EK59" s="10"/>
      <c r="EL59" s="10"/>
      <c r="EM59" s="10"/>
      <c r="EN59" s="10"/>
      <c r="EO59" s="10"/>
      <c r="EP59" s="10"/>
      <c r="EQ59" s="10"/>
      <c r="ER59" s="10"/>
      <c r="ES59" s="10"/>
      <c r="ET59" s="10"/>
      <c r="EU59" s="10"/>
      <c r="EV59" s="10"/>
      <c r="EW59" s="10"/>
      <c r="EX59" s="10"/>
      <c r="EY59" s="10"/>
      <c r="EZ59" s="10"/>
      <c r="FA59" s="10"/>
      <c r="FB59" s="10"/>
      <c r="FC59" s="10"/>
      <c r="FD59" s="10"/>
      <c r="FE59" s="10"/>
      <c r="FF59" s="10"/>
      <c r="FG59" s="10"/>
      <c r="FH59" s="10"/>
      <c r="FI59" s="10"/>
      <c r="FJ59" s="10"/>
      <c r="FK59" s="10"/>
      <c r="FL59" s="10"/>
      <c r="FM59" s="10"/>
      <c r="FN59" s="10"/>
      <c r="FO59" s="10"/>
      <c r="FP59" s="10"/>
      <c r="FQ59" s="10"/>
      <c r="FR59" s="10"/>
      <c r="FS59" s="10"/>
      <c r="FT59" s="10"/>
      <c r="FU59" s="10"/>
      <c r="FV59" s="10"/>
      <c r="FW59" s="10"/>
      <c r="FX59" s="10"/>
      <c r="FY59" s="10"/>
      <c r="FZ59" s="10"/>
      <c r="GA59" s="10"/>
      <c r="GB59" s="10"/>
      <c r="GC59" s="10"/>
      <c r="GD59" s="10"/>
      <c r="GE59" s="10"/>
      <c r="GF59" s="10"/>
      <c r="GG59" s="10"/>
      <c r="GH59" s="10"/>
      <c r="GI59" s="10"/>
      <c r="GJ59" s="10"/>
      <c r="GK59" s="10"/>
      <c r="GL59" s="10"/>
      <c r="GM59" s="10"/>
      <c r="GN59" s="10"/>
      <c r="GO59" s="10"/>
      <c r="GP59" s="10"/>
      <c r="GQ59" s="10"/>
      <c r="GR59" s="10"/>
      <c r="GS59" s="10"/>
      <c r="GT59" s="10"/>
      <c r="GU59" s="10"/>
      <c r="GV59" s="10"/>
      <c r="GW59" s="10"/>
      <c r="GX59" s="10"/>
      <c r="GY59" s="10"/>
      <c r="GZ59" s="10"/>
      <c r="HA59" s="10"/>
      <c r="HB59" s="10"/>
      <c r="HC59" s="10"/>
      <c r="HD59" s="10"/>
      <c r="HE59" s="10"/>
      <c r="HF59" s="10"/>
      <c r="HG59" s="10"/>
      <c r="HH59" s="10"/>
      <c r="HI59" s="10"/>
      <c r="HJ59" s="10"/>
      <c r="HK59" s="10"/>
      <c r="HL59" s="10"/>
      <c r="HM59" s="10"/>
      <c r="HN59" s="10"/>
      <c r="HO59" s="10"/>
      <c r="HP59" s="10"/>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row>
    <row r="60" spans="1:256" x14ac:dyDescent="0.35">
      <c r="A60" s="4"/>
      <c r="B60" s="123" t="s">
        <v>126</v>
      </c>
      <c r="C60" s="123"/>
      <c r="D60" s="123"/>
      <c r="E60" s="123"/>
      <c r="F60" s="123"/>
      <c r="G60" s="123"/>
      <c r="H60" s="38">
        <v>581.85</v>
      </c>
      <c r="I60" s="24"/>
      <c r="J60" s="11"/>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row>
    <row r="61" spans="1:256" ht="15.75" customHeight="1" x14ac:dyDescent="0.35">
      <c r="A61" s="25"/>
      <c r="B61" s="123" t="s">
        <v>44</v>
      </c>
      <c r="C61" s="123"/>
      <c r="D61" s="123"/>
      <c r="E61" s="123"/>
      <c r="F61" s="123"/>
      <c r="G61" s="123"/>
      <c r="H61" s="77">
        <v>1</v>
      </c>
      <c r="I61" s="24"/>
      <c r="J61" s="11"/>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row>
    <row r="62" spans="1:256" ht="15.75" customHeight="1" x14ac:dyDescent="0.35">
      <c r="A62" s="25"/>
      <c r="B62" s="123" t="s">
        <v>45</v>
      </c>
      <c r="C62" s="123"/>
      <c r="D62" s="123"/>
      <c r="E62" s="123"/>
      <c r="F62" s="123"/>
      <c r="G62" s="123"/>
      <c r="H62" s="76">
        <v>9.9000000000000008E-3</v>
      </c>
      <c r="I62" s="24">
        <f>H62*H60</f>
        <v>5.7603150000000003</v>
      </c>
      <c r="J62" s="11"/>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c r="GN62" s="10"/>
      <c r="GO62" s="10"/>
      <c r="GP62" s="10"/>
      <c r="GQ62" s="10"/>
      <c r="GR62" s="10"/>
      <c r="GS62" s="10"/>
      <c r="GT62" s="10"/>
      <c r="GU62" s="10"/>
      <c r="GV62" s="10"/>
      <c r="GW62" s="10"/>
      <c r="GX62" s="10"/>
      <c r="GY62" s="10"/>
      <c r="GZ62" s="10"/>
      <c r="HA62" s="10"/>
      <c r="HB62" s="10"/>
      <c r="HC62" s="10"/>
      <c r="HD62" s="10"/>
      <c r="HE62" s="10"/>
      <c r="HF62" s="10"/>
      <c r="HG62" s="10"/>
      <c r="HH62" s="10"/>
      <c r="HI62" s="10"/>
      <c r="HJ62" s="10"/>
      <c r="HK62" s="10"/>
      <c r="HL62" s="10"/>
      <c r="HM62" s="10"/>
      <c r="HN62" s="10"/>
      <c r="HO62" s="10"/>
      <c r="HP62" s="10"/>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row>
    <row r="63" spans="1:256" ht="15.75" customHeight="1" x14ac:dyDescent="0.35">
      <c r="A63" s="4" t="s">
        <v>29</v>
      </c>
      <c r="B63" s="98" t="s">
        <v>127</v>
      </c>
      <c r="C63" s="98"/>
      <c r="D63" s="98"/>
      <c r="E63" s="98"/>
      <c r="F63" s="98"/>
      <c r="G63" s="98"/>
      <c r="H63" s="76"/>
      <c r="I63" s="24">
        <v>6</v>
      </c>
      <c r="J63" s="11"/>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row>
    <row r="64" spans="1:256" ht="15.75" customHeight="1" x14ac:dyDescent="0.35">
      <c r="A64" s="12"/>
      <c r="B64" s="111" t="s">
        <v>1</v>
      </c>
      <c r="C64" s="111"/>
      <c r="D64" s="111"/>
      <c r="E64" s="111"/>
      <c r="F64" s="111"/>
      <c r="G64" s="111"/>
      <c r="H64" s="111"/>
      <c r="I64" s="8">
        <f>(I54+H60+I63)-I62</f>
        <v>582.08968500000003</v>
      </c>
      <c r="J64" s="45"/>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c r="GN64" s="10"/>
      <c r="GO64" s="10"/>
      <c r="GP64" s="10"/>
      <c r="GQ64" s="10"/>
      <c r="GR64" s="10"/>
      <c r="GS64" s="10"/>
      <c r="GT64" s="10"/>
      <c r="GU64" s="10"/>
      <c r="GV64" s="10"/>
      <c r="GW64" s="10"/>
      <c r="GX64" s="10"/>
      <c r="GY64" s="10"/>
      <c r="GZ64" s="10"/>
      <c r="HA64" s="10"/>
      <c r="HB64" s="10"/>
      <c r="HC64" s="10"/>
      <c r="HD64" s="10"/>
      <c r="HE64" s="10"/>
      <c r="HF64" s="10"/>
      <c r="HG64" s="10"/>
      <c r="HH64" s="10"/>
      <c r="HI64" s="10"/>
      <c r="HJ64" s="10"/>
      <c r="HK64" s="10"/>
      <c r="HL64" s="10"/>
      <c r="HM64" s="10"/>
      <c r="HN64" s="10"/>
      <c r="HO64" s="10"/>
      <c r="HP64" s="10"/>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row>
    <row r="65" spans="1:256" ht="28" customHeight="1" x14ac:dyDescent="0.35">
      <c r="A65" s="124" t="s">
        <v>46</v>
      </c>
      <c r="B65" s="124"/>
      <c r="C65" s="124"/>
      <c r="D65" s="124"/>
      <c r="E65" s="124"/>
      <c r="F65" s="124"/>
      <c r="G65" s="124"/>
      <c r="H65" s="124"/>
      <c r="I65" s="124"/>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row>
    <row r="66" spans="1:256" ht="15" customHeight="1" x14ac:dyDescent="0.35">
      <c r="A66" s="125"/>
      <c r="B66" s="125"/>
      <c r="C66" s="125"/>
      <c r="D66" s="125"/>
      <c r="E66" s="125"/>
      <c r="F66" s="125"/>
      <c r="G66" s="125"/>
      <c r="H66" s="125"/>
      <c r="I66" s="125"/>
      <c r="J66" s="126"/>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c r="GT66" s="10"/>
      <c r="GU66" s="10"/>
      <c r="GV66" s="10"/>
      <c r="GW66" s="10"/>
      <c r="GX66" s="10"/>
      <c r="GY66" s="10"/>
      <c r="GZ66" s="10"/>
      <c r="HA66" s="10"/>
      <c r="HB66" s="10"/>
      <c r="HC66" s="10"/>
      <c r="HD66" s="10"/>
      <c r="HE66" s="10"/>
      <c r="HF66" s="10"/>
      <c r="HG66" s="10"/>
      <c r="HH66" s="10"/>
      <c r="HI66" s="10"/>
      <c r="HJ66" s="10"/>
      <c r="HK66" s="10"/>
      <c r="HL66" s="10"/>
      <c r="HM66" s="10"/>
      <c r="HN66" s="10"/>
      <c r="HO66" s="10"/>
      <c r="HP66" s="10"/>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row>
    <row r="67" spans="1:256" ht="16" customHeight="1" x14ac:dyDescent="0.35">
      <c r="A67" s="127"/>
      <c r="B67" s="127"/>
      <c r="C67" s="127"/>
      <c r="D67" s="127"/>
      <c r="E67" s="127"/>
      <c r="F67" s="127"/>
      <c r="G67" s="127"/>
      <c r="H67" s="127"/>
      <c r="I67" s="127"/>
      <c r="J67" s="128"/>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c r="GT67" s="10"/>
      <c r="GU67" s="10"/>
      <c r="GV67" s="10"/>
      <c r="GW67" s="10"/>
      <c r="GX67" s="10"/>
      <c r="GY67" s="10"/>
      <c r="GZ67" s="10"/>
      <c r="HA67" s="10"/>
      <c r="HB67" s="10"/>
      <c r="HC67" s="10"/>
      <c r="HD67" s="10"/>
      <c r="HE67" s="10"/>
      <c r="HF67" s="10"/>
      <c r="HG67" s="10"/>
      <c r="HH67" s="10"/>
      <c r="HI67" s="10"/>
      <c r="HJ67" s="10"/>
      <c r="HK67" s="10"/>
      <c r="HL67" s="10"/>
      <c r="HM67" s="10"/>
      <c r="HN67" s="10"/>
      <c r="HO67" s="10"/>
      <c r="HP67" s="10"/>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row>
    <row r="68" spans="1:256" ht="18.5" customHeight="1" x14ac:dyDescent="0.35">
      <c r="A68" s="108" t="s">
        <v>80</v>
      </c>
      <c r="B68" s="108"/>
      <c r="C68" s="108"/>
      <c r="D68" s="108"/>
      <c r="E68" s="108"/>
      <c r="F68" s="108"/>
      <c r="G68" s="108"/>
      <c r="H68" s="108"/>
      <c r="I68" s="108"/>
      <c r="J68" s="11"/>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c r="GT68" s="10"/>
      <c r="GU68" s="10"/>
      <c r="GV68" s="10"/>
      <c r="GW68" s="10"/>
      <c r="GX68" s="10"/>
      <c r="GY68" s="10"/>
      <c r="GZ68" s="10"/>
      <c r="HA68" s="10"/>
      <c r="HB68" s="10"/>
      <c r="HC68" s="10"/>
      <c r="HD68" s="10"/>
      <c r="HE68" s="10"/>
      <c r="HF68" s="10"/>
      <c r="HG68" s="10"/>
      <c r="HH68" s="10"/>
      <c r="HI68" s="10"/>
      <c r="HJ68" s="10"/>
      <c r="HK68" s="10"/>
      <c r="HL68" s="10"/>
      <c r="HM68" s="10"/>
      <c r="HN68" s="10"/>
      <c r="HO68" s="10"/>
      <c r="HP68" s="10"/>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row>
    <row r="69" spans="1:256" x14ac:dyDescent="0.35">
      <c r="A69" s="3">
        <v>2</v>
      </c>
      <c r="B69" s="107" t="s">
        <v>47</v>
      </c>
      <c r="C69" s="107"/>
      <c r="D69" s="107"/>
      <c r="E69" s="107"/>
      <c r="F69" s="107"/>
      <c r="G69" s="107"/>
      <c r="H69" s="107"/>
      <c r="I69" s="3" t="s">
        <v>21</v>
      </c>
      <c r="J69" s="11"/>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c r="GT69" s="10"/>
      <c r="GU69" s="10"/>
      <c r="GV69" s="10"/>
      <c r="GW69" s="10"/>
      <c r="GX69" s="10"/>
      <c r="GY69" s="10"/>
      <c r="GZ69" s="10"/>
      <c r="HA69" s="10"/>
      <c r="HB69" s="10"/>
      <c r="HC69" s="10"/>
      <c r="HD69" s="10"/>
      <c r="HE69" s="10"/>
      <c r="HF69" s="10"/>
      <c r="HG69" s="10"/>
      <c r="HH69" s="10"/>
      <c r="HI69" s="10"/>
      <c r="HJ69" s="10"/>
      <c r="HK69" s="10"/>
      <c r="HL69" s="10"/>
      <c r="HM69" s="10"/>
      <c r="HN69" s="10"/>
      <c r="HO69" s="10"/>
      <c r="HP69" s="10"/>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row>
    <row r="70" spans="1:256" x14ac:dyDescent="0.35">
      <c r="A70" s="5" t="s">
        <v>19</v>
      </c>
      <c r="B70" s="98" t="s">
        <v>48</v>
      </c>
      <c r="C70" s="98"/>
      <c r="D70" s="98"/>
      <c r="E70" s="98"/>
      <c r="F70" s="98"/>
      <c r="G70" s="98"/>
      <c r="H70" s="98"/>
      <c r="I70" s="34">
        <f>I33</f>
        <v>501.39556731818175</v>
      </c>
      <c r="J70" s="11"/>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c r="GN70" s="10"/>
      <c r="GO70" s="10"/>
      <c r="GP70" s="10"/>
      <c r="GQ70" s="10"/>
      <c r="GR70" s="10"/>
      <c r="GS70" s="10"/>
      <c r="GT70" s="10"/>
      <c r="GU70" s="10"/>
      <c r="GV70" s="10"/>
      <c r="GW70" s="10"/>
      <c r="GX70" s="10"/>
      <c r="GY70" s="10"/>
      <c r="GZ70" s="10"/>
      <c r="HA70" s="10"/>
      <c r="HB70" s="10"/>
      <c r="HC70" s="10"/>
      <c r="HD70" s="10"/>
      <c r="HE70" s="10"/>
      <c r="HF70" s="10"/>
      <c r="HG70" s="10"/>
      <c r="HH70" s="10"/>
      <c r="HI70" s="10"/>
      <c r="HJ70" s="10"/>
      <c r="HK70" s="10"/>
      <c r="HL70" s="10"/>
      <c r="HM70" s="10"/>
      <c r="HN70" s="10"/>
      <c r="HO70" s="10"/>
      <c r="HP70" s="10"/>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row>
    <row r="71" spans="1:256" x14ac:dyDescent="0.35">
      <c r="A71" s="5" t="s">
        <v>23</v>
      </c>
      <c r="B71" s="98" t="s">
        <v>24</v>
      </c>
      <c r="C71" s="98"/>
      <c r="D71" s="98"/>
      <c r="E71" s="98"/>
      <c r="F71" s="98"/>
      <c r="G71" s="98"/>
      <c r="H71" s="98"/>
      <c r="I71" s="34">
        <f>I48</f>
        <v>1087.6636851367271</v>
      </c>
      <c r="J71" s="11"/>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row>
    <row r="72" spans="1:256" x14ac:dyDescent="0.35">
      <c r="A72" s="5" t="s">
        <v>39</v>
      </c>
      <c r="B72" s="98" t="s">
        <v>40</v>
      </c>
      <c r="C72" s="98"/>
      <c r="D72" s="98"/>
      <c r="E72" s="98"/>
      <c r="F72" s="98"/>
      <c r="G72" s="98"/>
      <c r="H72" s="98"/>
      <c r="I72" s="34">
        <f>I64</f>
        <v>582.08968500000003</v>
      </c>
      <c r="J72" s="11"/>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c r="GN72" s="10"/>
      <c r="GO72" s="10"/>
      <c r="GP72" s="10"/>
      <c r="GQ72" s="10"/>
      <c r="GR72" s="10"/>
      <c r="GS72" s="10"/>
      <c r="GT72" s="10"/>
      <c r="GU72" s="10"/>
      <c r="GV72" s="10"/>
      <c r="GW72" s="10"/>
      <c r="GX72" s="10"/>
      <c r="GY72" s="10"/>
      <c r="GZ72" s="10"/>
      <c r="HA72" s="10"/>
      <c r="HB72" s="10"/>
      <c r="HC72" s="10"/>
      <c r="HD72" s="10"/>
      <c r="HE72" s="10"/>
      <c r="HF72" s="10"/>
      <c r="HG72" s="10"/>
      <c r="HH72" s="10"/>
      <c r="HI72" s="10"/>
      <c r="HJ72" s="10"/>
      <c r="HK72" s="10"/>
      <c r="HL72" s="10"/>
      <c r="HM72" s="10"/>
      <c r="HN72" s="10"/>
      <c r="HO72" s="10"/>
      <c r="HP72" s="10"/>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row>
    <row r="73" spans="1:256" x14ac:dyDescent="0.35">
      <c r="A73" s="107" t="s">
        <v>1</v>
      </c>
      <c r="B73" s="107"/>
      <c r="C73" s="107"/>
      <c r="D73" s="107"/>
      <c r="E73" s="107"/>
      <c r="F73" s="107"/>
      <c r="G73" s="107"/>
      <c r="H73" s="107"/>
      <c r="I73" s="39">
        <f>SUM(I70+I71+I72)</f>
        <v>2171.1489374549087</v>
      </c>
      <c r="J73" s="11"/>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10"/>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10"/>
      <c r="GG73" s="10"/>
      <c r="GH73" s="10"/>
      <c r="GI73" s="10"/>
      <c r="GJ73" s="10"/>
      <c r="GK73" s="10"/>
      <c r="GL73" s="10"/>
      <c r="GM73" s="10"/>
      <c r="GN73" s="10"/>
      <c r="GO73" s="10"/>
      <c r="GP73" s="10"/>
      <c r="GQ73" s="10"/>
      <c r="GR73" s="10"/>
      <c r="GS73" s="10"/>
      <c r="GT73" s="10"/>
      <c r="GU73" s="10"/>
      <c r="GV73" s="10"/>
      <c r="GW73" s="10"/>
      <c r="GX73" s="10"/>
      <c r="GY73" s="10"/>
      <c r="GZ73" s="10"/>
      <c r="HA73" s="10"/>
      <c r="HB73" s="10"/>
      <c r="HC73" s="10"/>
      <c r="HD73" s="10"/>
      <c r="HE73" s="10"/>
      <c r="HF73" s="10"/>
      <c r="HG73" s="10"/>
      <c r="HH73" s="10"/>
      <c r="HI73" s="10"/>
      <c r="HJ73" s="10"/>
      <c r="HK73" s="10"/>
      <c r="HL73" s="10"/>
      <c r="HM73" s="10"/>
      <c r="HN73" s="10"/>
      <c r="HO73" s="10"/>
      <c r="HP73" s="10"/>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row>
    <row r="74" spans="1:256" ht="15" customHeight="1" x14ac:dyDescent="0.35">
      <c r="A74" s="120"/>
      <c r="B74" s="120"/>
      <c r="C74" s="120"/>
      <c r="D74" s="120"/>
      <c r="E74" s="120"/>
      <c r="F74" s="120"/>
      <c r="G74" s="120"/>
      <c r="H74" s="120"/>
      <c r="I74" s="120"/>
      <c r="J74" s="120"/>
      <c r="K74" s="121"/>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row>
    <row r="75" spans="1:256" ht="16" customHeight="1" x14ac:dyDescent="0.35">
      <c r="A75" s="120"/>
      <c r="B75" s="120"/>
      <c r="C75" s="120"/>
      <c r="D75" s="120"/>
      <c r="E75" s="120"/>
      <c r="F75" s="120"/>
      <c r="G75" s="120"/>
      <c r="H75" s="120"/>
      <c r="I75" s="120"/>
      <c r="J75" s="120"/>
      <c r="K75" s="121"/>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c r="BW75" s="10"/>
      <c r="BX75" s="10"/>
      <c r="BY75" s="10"/>
      <c r="BZ75" s="10"/>
      <c r="CA75" s="10"/>
      <c r="CB75" s="10"/>
      <c r="CC75" s="10"/>
      <c r="CD75" s="10"/>
      <c r="CE75" s="10"/>
      <c r="CF75" s="10"/>
      <c r="CG75" s="10"/>
      <c r="CH75" s="10"/>
      <c r="CI75" s="10"/>
      <c r="CJ75" s="10"/>
      <c r="CK75" s="10"/>
      <c r="CL75" s="10"/>
      <c r="CM75" s="10"/>
      <c r="CN75" s="10"/>
      <c r="CO75" s="10"/>
      <c r="CP75" s="10"/>
      <c r="CQ75" s="10"/>
      <c r="CR75" s="10"/>
      <c r="CS75" s="10"/>
      <c r="CT75" s="10"/>
      <c r="CU75" s="10"/>
      <c r="CV75" s="10"/>
      <c r="CW75" s="10"/>
      <c r="CX75" s="10"/>
      <c r="CY75" s="10"/>
      <c r="CZ75" s="10"/>
      <c r="DA75" s="10"/>
      <c r="DB75" s="10"/>
      <c r="DC75" s="10"/>
      <c r="DD75" s="10"/>
      <c r="DE75" s="10"/>
      <c r="DF75" s="10"/>
      <c r="DG75" s="10"/>
      <c r="DH75" s="10"/>
      <c r="DI75" s="10"/>
      <c r="DJ75" s="10"/>
      <c r="DK75" s="10"/>
      <c r="DL75" s="10"/>
      <c r="DM75" s="10"/>
      <c r="DN75" s="10"/>
      <c r="DO75" s="10"/>
      <c r="DP75" s="10"/>
      <c r="DQ75" s="10"/>
      <c r="DR75" s="10"/>
      <c r="DS75" s="10"/>
      <c r="DT75" s="10"/>
      <c r="DU75" s="10"/>
      <c r="DV75" s="10"/>
      <c r="DW75" s="10"/>
      <c r="DX75" s="10"/>
      <c r="DY75" s="10"/>
      <c r="DZ75" s="10"/>
      <c r="EA75" s="10"/>
      <c r="EB75" s="10"/>
      <c r="EC75" s="10"/>
      <c r="ED75" s="10"/>
      <c r="EE75" s="10"/>
      <c r="EF75" s="10"/>
      <c r="EG75" s="10"/>
      <c r="EH75" s="10"/>
      <c r="EI75" s="10"/>
      <c r="EJ75" s="10"/>
      <c r="EK75" s="10"/>
      <c r="EL75" s="10"/>
      <c r="EM75" s="10"/>
      <c r="EN75" s="10"/>
      <c r="EO75" s="10"/>
      <c r="EP75" s="10"/>
      <c r="EQ75" s="10"/>
      <c r="ER75" s="10"/>
      <c r="ES75" s="10"/>
      <c r="ET75" s="10"/>
      <c r="EU75" s="10"/>
      <c r="EV75" s="10"/>
      <c r="EW75" s="10"/>
      <c r="EX75" s="10"/>
      <c r="EY75" s="10"/>
      <c r="EZ75" s="10"/>
      <c r="FA75" s="10"/>
      <c r="FB75" s="10"/>
      <c r="FC75" s="10"/>
      <c r="FD75" s="10"/>
      <c r="FE75" s="10"/>
      <c r="FF75" s="10"/>
      <c r="FG75" s="10"/>
      <c r="FH75" s="10"/>
      <c r="FI75" s="10"/>
      <c r="FJ75" s="10"/>
      <c r="FK75" s="10"/>
      <c r="FL75" s="10"/>
      <c r="FM75" s="10"/>
      <c r="FN75" s="10"/>
      <c r="FO75" s="10"/>
      <c r="FP75" s="10"/>
      <c r="FQ75" s="10"/>
      <c r="FR75" s="10"/>
      <c r="FS75" s="10"/>
      <c r="FT75" s="10"/>
      <c r="FU75" s="10"/>
      <c r="FV75" s="10"/>
      <c r="FW75" s="10"/>
      <c r="FX75" s="10"/>
      <c r="FY75" s="10"/>
      <c r="FZ75" s="10"/>
      <c r="GA75" s="10"/>
      <c r="GB75" s="10"/>
      <c r="GC75" s="10"/>
      <c r="GD75" s="10"/>
      <c r="GE75" s="10"/>
      <c r="GF75" s="10"/>
      <c r="GG75" s="10"/>
      <c r="GH75" s="10"/>
      <c r="GI75" s="10"/>
      <c r="GJ75" s="10"/>
      <c r="GK75" s="10"/>
      <c r="GL75" s="10"/>
      <c r="GM75" s="10"/>
      <c r="GN75" s="10"/>
      <c r="GO75" s="10"/>
      <c r="GP75" s="10"/>
      <c r="GQ75" s="10"/>
      <c r="GR75" s="10"/>
      <c r="GS75" s="10"/>
      <c r="GT75" s="10"/>
      <c r="GU75" s="10"/>
      <c r="GV75" s="10"/>
      <c r="GW75" s="10"/>
      <c r="GX75" s="10"/>
      <c r="GY75" s="10"/>
      <c r="GZ75" s="10"/>
      <c r="HA75" s="10"/>
      <c r="HB75" s="10"/>
      <c r="HC75" s="10"/>
      <c r="HD75" s="10"/>
      <c r="HE75" s="10"/>
      <c r="HF75" s="10"/>
      <c r="HG75" s="10"/>
      <c r="HH75" s="10"/>
      <c r="HI75" s="10"/>
      <c r="HJ75" s="10"/>
      <c r="HK75" s="10"/>
      <c r="HL75" s="10"/>
      <c r="HM75" s="10"/>
      <c r="HN75" s="10"/>
      <c r="HO75" s="10"/>
      <c r="HP75" s="10"/>
      <c r="HQ75" s="10"/>
      <c r="HR75" s="10"/>
      <c r="HS75" s="10"/>
      <c r="HT75" s="10"/>
      <c r="HU75" s="10"/>
      <c r="HV75" s="10"/>
      <c r="HW75" s="10"/>
      <c r="HX75" s="10"/>
      <c r="HY75" s="10"/>
      <c r="HZ75" s="10"/>
      <c r="IA75" s="10"/>
      <c r="IB75" s="10"/>
      <c r="IC75" s="10"/>
      <c r="ID75" s="10"/>
      <c r="IE75" s="10"/>
      <c r="IF75" s="10"/>
      <c r="IG75" s="10"/>
      <c r="IH75" s="10"/>
      <c r="II75" s="10"/>
      <c r="IJ75" s="10"/>
      <c r="IK75" s="10"/>
      <c r="IL75" s="10"/>
      <c r="IM75" s="10"/>
      <c r="IN75" s="10"/>
      <c r="IO75" s="10"/>
      <c r="IP75" s="10"/>
      <c r="IQ75" s="10"/>
      <c r="IR75" s="10"/>
      <c r="IS75" s="10"/>
      <c r="IT75" s="10"/>
      <c r="IU75" s="10"/>
      <c r="IV75" s="10"/>
    </row>
    <row r="76" spans="1:256" s="13" customFormat="1" x14ac:dyDescent="0.35">
      <c r="A76" s="122" t="s">
        <v>49</v>
      </c>
      <c r="B76" s="122"/>
      <c r="C76" s="122"/>
      <c r="D76" s="122"/>
      <c r="E76" s="122"/>
      <c r="F76" s="122"/>
      <c r="G76" s="122"/>
      <c r="H76" s="122"/>
      <c r="I76" s="122"/>
      <c r="J76" s="122"/>
      <c r="K76" s="15"/>
    </row>
    <row r="77" spans="1:256" x14ac:dyDescent="0.35">
      <c r="A77" s="6">
        <v>3</v>
      </c>
      <c r="B77" s="111" t="s">
        <v>50</v>
      </c>
      <c r="C77" s="111"/>
      <c r="D77" s="111"/>
      <c r="E77" s="111"/>
      <c r="F77" s="111"/>
      <c r="G77" s="111"/>
      <c r="H77" s="111"/>
      <c r="I77" s="6" t="s">
        <v>86</v>
      </c>
      <c r="J77" s="6" t="s">
        <v>51</v>
      </c>
      <c r="K77" s="78"/>
      <c r="L77" s="47"/>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c r="BW77" s="10"/>
      <c r="BX77" s="10"/>
      <c r="BY77" s="10"/>
      <c r="BZ77" s="10"/>
      <c r="CA77" s="10"/>
      <c r="CB77" s="10"/>
      <c r="CC77" s="10"/>
      <c r="CD77" s="10"/>
      <c r="CE77" s="10"/>
      <c r="CF77" s="10"/>
      <c r="CG77" s="10"/>
      <c r="CH77" s="10"/>
      <c r="CI77" s="10"/>
      <c r="CJ77" s="10"/>
      <c r="CK77" s="10"/>
      <c r="CL77" s="10"/>
      <c r="CM77" s="10"/>
      <c r="CN77" s="10"/>
      <c r="CO77" s="10"/>
      <c r="CP77" s="10"/>
      <c r="CQ77" s="10"/>
      <c r="CR77" s="10"/>
      <c r="CS77" s="10"/>
      <c r="CT77" s="10"/>
      <c r="CU77" s="10"/>
      <c r="CV77" s="10"/>
      <c r="CW77" s="10"/>
      <c r="CX77" s="10"/>
      <c r="CY77" s="10"/>
      <c r="CZ77" s="10"/>
      <c r="DA77" s="10"/>
      <c r="DB77" s="10"/>
      <c r="DC77" s="10"/>
      <c r="DD77" s="10"/>
      <c r="DE77" s="10"/>
      <c r="DF77" s="10"/>
      <c r="DG77" s="10"/>
      <c r="DH77" s="10"/>
      <c r="DI77" s="10"/>
      <c r="DJ77" s="10"/>
      <c r="DK77" s="10"/>
      <c r="DL77" s="10"/>
      <c r="DM77" s="10"/>
      <c r="DN77" s="10"/>
      <c r="DO77" s="10"/>
      <c r="DP77" s="10"/>
      <c r="DQ77" s="10"/>
      <c r="DR77" s="10"/>
      <c r="DS77" s="10"/>
      <c r="DT77" s="10"/>
      <c r="DU77" s="10"/>
      <c r="DV77" s="10"/>
      <c r="DW77" s="10"/>
      <c r="DX77" s="10"/>
      <c r="DY77" s="10"/>
      <c r="DZ77" s="10"/>
      <c r="EA77" s="10"/>
      <c r="EB77" s="10"/>
      <c r="EC77" s="10"/>
      <c r="ED77" s="10"/>
      <c r="EE77" s="10"/>
      <c r="EF77" s="10"/>
      <c r="EG77" s="10"/>
      <c r="EH77" s="10"/>
      <c r="EI77" s="10"/>
      <c r="EJ77" s="10"/>
      <c r="EK77" s="10"/>
      <c r="EL77" s="10"/>
      <c r="EM77" s="10"/>
      <c r="EN77" s="10"/>
      <c r="EO77" s="10"/>
      <c r="EP77" s="10"/>
      <c r="EQ77" s="10"/>
      <c r="ER77" s="10"/>
      <c r="ES77" s="10"/>
      <c r="ET77" s="10"/>
      <c r="EU77" s="10"/>
      <c r="EV77" s="10"/>
      <c r="EW77" s="10"/>
      <c r="EX77" s="10"/>
      <c r="EY77" s="10"/>
      <c r="EZ77" s="10"/>
      <c r="FA77" s="10"/>
      <c r="FB77" s="10"/>
      <c r="FC77" s="10"/>
      <c r="FD77" s="10"/>
      <c r="FE77" s="10"/>
      <c r="FF77" s="10"/>
      <c r="FG77" s="10"/>
      <c r="FH77" s="10"/>
      <c r="FI77" s="10"/>
      <c r="FJ77" s="10"/>
      <c r="FK77" s="10"/>
      <c r="FL77" s="10"/>
      <c r="FM77" s="10"/>
      <c r="FN77" s="10"/>
      <c r="FO77" s="10"/>
      <c r="FP77" s="10"/>
      <c r="FQ77" s="10"/>
      <c r="FR77" s="10"/>
      <c r="FS77" s="10"/>
      <c r="FT77" s="10"/>
      <c r="FU77" s="10"/>
      <c r="FV77" s="10"/>
      <c r="FW77" s="10"/>
      <c r="FX77" s="10"/>
      <c r="FY77" s="10"/>
      <c r="FZ77" s="10"/>
      <c r="GA77" s="10"/>
      <c r="GB77" s="10"/>
      <c r="GC77" s="10"/>
      <c r="GD77" s="10"/>
      <c r="GE77" s="10"/>
      <c r="GF77" s="10"/>
      <c r="GG77" s="10"/>
      <c r="GH77" s="10"/>
      <c r="GI77" s="10"/>
      <c r="GJ77" s="10"/>
      <c r="GK77" s="10"/>
      <c r="GL77" s="10"/>
      <c r="GM77" s="10"/>
      <c r="GN77" s="10"/>
      <c r="GO77" s="10"/>
      <c r="GP77" s="10"/>
      <c r="GQ77" s="10"/>
      <c r="GR77" s="10"/>
      <c r="GS77" s="10"/>
      <c r="GT77" s="10"/>
      <c r="GU77" s="10"/>
      <c r="GV77" s="10"/>
      <c r="GW77" s="10"/>
      <c r="GX77" s="10"/>
      <c r="GY77" s="10"/>
      <c r="GZ77" s="10"/>
      <c r="HA77" s="10"/>
      <c r="HB77" s="10"/>
      <c r="HC77" s="10"/>
      <c r="HD77" s="10"/>
      <c r="HE77" s="10"/>
      <c r="HF77" s="10"/>
      <c r="HG77" s="10"/>
      <c r="HH77" s="10"/>
      <c r="HI77" s="10"/>
      <c r="HJ77" s="10"/>
      <c r="HK77" s="10"/>
      <c r="HL77" s="10"/>
      <c r="HM77" s="10"/>
      <c r="HN77" s="10"/>
      <c r="HO77" s="10"/>
      <c r="HP77" s="10"/>
      <c r="HQ77" s="10"/>
      <c r="HR77" s="10"/>
      <c r="HS77" s="10"/>
      <c r="HT77" s="10"/>
      <c r="HU77" s="10"/>
      <c r="HV77" s="10"/>
      <c r="HW77" s="10"/>
      <c r="HX77" s="10"/>
      <c r="HY77" s="10"/>
      <c r="HZ77" s="10"/>
      <c r="IA77" s="10"/>
      <c r="IB77" s="10"/>
      <c r="IC77" s="10"/>
      <c r="ID77" s="10"/>
      <c r="IE77" s="10"/>
      <c r="IF77" s="10"/>
      <c r="IG77" s="10"/>
      <c r="IH77" s="10"/>
      <c r="II77" s="10"/>
      <c r="IJ77" s="10"/>
      <c r="IK77" s="10"/>
      <c r="IL77" s="10"/>
      <c r="IM77" s="10"/>
      <c r="IN77" s="10"/>
      <c r="IO77" s="10"/>
      <c r="IP77" s="10"/>
      <c r="IQ77" s="10"/>
      <c r="IR77" s="10"/>
      <c r="IS77" s="10"/>
      <c r="IT77" s="10"/>
      <c r="IU77" s="10"/>
      <c r="IV77" s="10"/>
    </row>
    <row r="78" spans="1:256" x14ac:dyDescent="0.35">
      <c r="A78" s="4" t="s">
        <v>14</v>
      </c>
      <c r="B78" s="98" t="s">
        <v>93</v>
      </c>
      <c r="C78" s="98"/>
      <c r="D78" s="98"/>
      <c r="E78" s="98"/>
      <c r="F78" s="98"/>
      <c r="G78" s="98"/>
      <c r="H78" s="98"/>
      <c r="I78" s="26">
        <f>(1/12*0.05*100%)</f>
        <v>4.1666666666666666E-3</v>
      </c>
      <c r="J78" s="32">
        <f>I24*I78</f>
        <v>10.22588446969697</v>
      </c>
      <c r="K78" s="79"/>
      <c r="L78" s="49"/>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c r="DF78" s="10"/>
      <c r="DG78" s="10"/>
      <c r="DH78" s="10"/>
      <c r="DI78" s="10"/>
      <c r="DJ78" s="10"/>
      <c r="DK78" s="10"/>
      <c r="DL78" s="10"/>
      <c r="DM78" s="10"/>
      <c r="DN78" s="10"/>
      <c r="DO78" s="10"/>
      <c r="DP78" s="10"/>
      <c r="DQ78" s="10"/>
      <c r="DR78" s="10"/>
      <c r="DS78" s="10"/>
      <c r="DT78" s="10"/>
      <c r="DU78" s="10"/>
      <c r="DV78" s="10"/>
      <c r="DW78" s="10"/>
      <c r="DX78" s="10"/>
      <c r="DY78" s="10"/>
      <c r="DZ78" s="10"/>
      <c r="EA78" s="10"/>
      <c r="EB78" s="10"/>
      <c r="EC78" s="10"/>
      <c r="ED78" s="10"/>
      <c r="EE78" s="10"/>
      <c r="EF78" s="10"/>
      <c r="EG78" s="10"/>
      <c r="EH78" s="10"/>
      <c r="EI78" s="10"/>
      <c r="EJ78" s="10"/>
      <c r="EK78" s="10"/>
      <c r="EL78" s="10"/>
      <c r="EM78" s="10"/>
      <c r="EN78" s="10"/>
      <c r="EO78" s="10"/>
      <c r="EP78" s="10"/>
      <c r="EQ78" s="10"/>
      <c r="ER78" s="10"/>
      <c r="ES78" s="10"/>
      <c r="ET78" s="10"/>
      <c r="EU78" s="10"/>
      <c r="EV78" s="10"/>
      <c r="EW78" s="10"/>
      <c r="EX78" s="10"/>
      <c r="EY78" s="10"/>
      <c r="EZ78" s="10"/>
      <c r="FA78" s="10"/>
      <c r="FB78" s="10"/>
      <c r="FC78" s="10"/>
      <c r="FD78" s="10"/>
      <c r="FE78" s="10"/>
      <c r="FF78" s="10"/>
      <c r="FG78" s="10"/>
      <c r="FH78" s="10"/>
      <c r="FI78" s="10"/>
      <c r="FJ78" s="10"/>
      <c r="FK78" s="10"/>
      <c r="FL78" s="10"/>
      <c r="FM78" s="10"/>
      <c r="FN78" s="10"/>
      <c r="FO78" s="10"/>
      <c r="FP78" s="10"/>
      <c r="FQ78" s="10"/>
      <c r="FR78" s="10"/>
      <c r="FS78" s="10"/>
      <c r="FT78" s="10"/>
      <c r="FU78" s="10"/>
      <c r="FV78" s="10"/>
      <c r="FW78" s="10"/>
      <c r="FX78" s="10"/>
      <c r="FY78" s="10"/>
      <c r="FZ78" s="10"/>
      <c r="GA78" s="10"/>
      <c r="GB78" s="10"/>
      <c r="GC78" s="10"/>
      <c r="GD78" s="10"/>
      <c r="GE78" s="10"/>
      <c r="GF78" s="10"/>
      <c r="GG78" s="10"/>
      <c r="GH78" s="10"/>
      <c r="GI78" s="10"/>
      <c r="GJ78" s="10"/>
      <c r="GK78" s="10"/>
      <c r="GL78" s="10"/>
      <c r="GM78" s="10"/>
      <c r="GN78" s="10"/>
      <c r="GO78" s="10"/>
      <c r="GP78" s="10"/>
      <c r="GQ78" s="10"/>
      <c r="GR78" s="10"/>
      <c r="GS78" s="10"/>
      <c r="GT78" s="10"/>
      <c r="GU78" s="10"/>
      <c r="GV78" s="10"/>
      <c r="GW78" s="10"/>
      <c r="GX78" s="10"/>
      <c r="GY78" s="10"/>
      <c r="GZ78" s="10"/>
      <c r="HA78" s="10"/>
      <c r="HB78" s="10"/>
      <c r="HC78" s="10"/>
      <c r="HD78" s="10"/>
      <c r="HE78" s="10"/>
      <c r="HF78" s="10"/>
      <c r="HG78" s="10"/>
      <c r="HH78" s="10"/>
      <c r="HI78" s="10"/>
      <c r="HJ78" s="10"/>
      <c r="HK78" s="10"/>
      <c r="HL78" s="10"/>
      <c r="HM78" s="10"/>
      <c r="HN78" s="10"/>
      <c r="HO78" s="10"/>
      <c r="HP78" s="10"/>
      <c r="HQ78" s="10"/>
      <c r="HR78" s="10"/>
      <c r="HS78" s="10"/>
      <c r="HT78" s="10"/>
      <c r="HU78" s="10"/>
      <c r="HV78" s="10"/>
      <c r="HW78" s="10"/>
      <c r="HX78" s="10"/>
      <c r="HY78" s="10"/>
      <c r="HZ78" s="10"/>
      <c r="IA78" s="10"/>
      <c r="IB78" s="10"/>
      <c r="IC78" s="10"/>
      <c r="ID78" s="10"/>
      <c r="IE78" s="10"/>
      <c r="IF78" s="10"/>
      <c r="IG78" s="10"/>
      <c r="IH78" s="10"/>
      <c r="II78" s="10"/>
      <c r="IJ78" s="10"/>
      <c r="IK78" s="10"/>
      <c r="IL78" s="10"/>
      <c r="IM78" s="10"/>
      <c r="IN78" s="10"/>
      <c r="IO78" s="10"/>
      <c r="IP78" s="10"/>
      <c r="IQ78" s="10"/>
      <c r="IR78" s="10"/>
      <c r="IS78" s="10"/>
      <c r="IT78" s="10"/>
      <c r="IU78" s="10"/>
      <c r="IV78" s="10"/>
    </row>
    <row r="79" spans="1:256" x14ac:dyDescent="0.35">
      <c r="A79" s="4" t="s">
        <v>15</v>
      </c>
      <c r="B79" s="113" t="s">
        <v>83</v>
      </c>
      <c r="C79" s="114"/>
      <c r="D79" s="114"/>
      <c r="E79" s="114"/>
      <c r="F79" s="114"/>
      <c r="G79" s="114"/>
      <c r="H79" s="115"/>
      <c r="I79" s="50">
        <f>(8%*0.42%)</f>
        <v>3.3599999999999998E-4</v>
      </c>
      <c r="J79" s="32">
        <f>I24*I79</f>
        <v>0.82461532363636358</v>
      </c>
      <c r="K79" s="80"/>
      <c r="L79" s="47"/>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c r="BP79" s="10"/>
      <c r="BQ79" s="10"/>
      <c r="BR79" s="10"/>
      <c r="BS79" s="10"/>
      <c r="BT79" s="10"/>
      <c r="BU79" s="10"/>
      <c r="BV79" s="10"/>
      <c r="BW79" s="10"/>
      <c r="BX79" s="10"/>
      <c r="BY79" s="10"/>
      <c r="BZ79" s="10"/>
      <c r="CA79" s="10"/>
      <c r="CB79" s="10"/>
      <c r="CC79" s="10"/>
      <c r="CD79" s="10"/>
      <c r="CE79" s="10"/>
      <c r="CF79" s="10"/>
      <c r="CG79" s="10"/>
      <c r="CH79" s="10"/>
      <c r="CI79" s="10"/>
      <c r="CJ79" s="10"/>
      <c r="CK79" s="10"/>
      <c r="CL79" s="10"/>
      <c r="CM79" s="10"/>
      <c r="CN79" s="10"/>
      <c r="CO79" s="10"/>
      <c r="CP79" s="10"/>
      <c r="CQ79" s="10"/>
      <c r="CR79" s="10"/>
      <c r="CS79" s="10"/>
      <c r="CT79" s="10"/>
      <c r="CU79" s="10"/>
      <c r="CV79" s="10"/>
      <c r="CW79" s="10"/>
      <c r="CX79" s="10"/>
      <c r="CY79" s="10"/>
      <c r="CZ79" s="10"/>
      <c r="DA79" s="10"/>
      <c r="DB79" s="10"/>
      <c r="DC79" s="10"/>
      <c r="DD79" s="10"/>
      <c r="DE79" s="10"/>
      <c r="DF79" s="10"/>
      <c r="DG79" s="10"/>
      <c r="DH79" s="10"/>
      <c r="DI79" s="10"/>
      <c r="DJ79" s="10"/>
      <c r="DK79" s="10"/>
      <c r="DL79" s="10"/>
      <c r="DM79" s="10"/>
      <c r="DN79" s="10"/>
      <c r="DO79" s="10"/>
      <c r="DP79" s="10"/>
      <c r="DQ79" s="10"/>
      <c r="DR79" s="10"/>
      <c r="DS79" s="10"/>
      <c r="DT79" s="10"/>
      <c r="DU79" s="10"/>
      <c r="DV79" s="10"/>
      <c r="DW79" s="10"/>
      <c r="DX79" s="10"/>
      <c r="DY79" s="10"/>
      <c r="DZ79" s="10"/>
      <c r="EA79" s="10"/>
      <c r="EB79" s="10"/>
      <c r="EC79" s="10"/>
      <c r="ED79" s="10"/>
      <c r="EE79" s="10"/>
      <c r="EF79" s="10"/>
      <c r="EG79" s="10"/>
      <c r="EH79" s="10"/>
      <c r="EI79" s="10"/>
      <c r="EJ79" s="10"/>
      <c r="EK79" s="10"/>
      <c r="EL79" s="10"/>
      <c r="EM79" s="10"/>
      <c r="EN79" s="10"/>
      <c r="EO79" s="10"/>
      <c r="EP79" s="10"/>
      <c r="EQ79" s="10"/>
      <c r="ER79" s="10"/>
      <c r="ES79" s="10"/>
      <c r="ET79" s="10"/>
      <c r="EU79" s="10"/>
      <c r="EV79" s="10"/>
      <c r="EW79" s="10"/>
      <c r="EX79" s="10"/>
      <c r="EY79" s="10"/>
      <c r="EZ79" s="10"/>
      <c r="FA79" s="10"/>
      <c r="FB79" s="10"/>
      <c r="FC79" s="10"/>
      <c r="FD79" s="10"/>
      <c r="FE79" s="10"/>
      <c r="FF79" s="10"/>
      <c r="FG79" s="10"/>
      <c r="FH79" s="10"/>
      <c r="FI79" s="10"/>
      <c r="FJ79" s="10"/>
      <c r="FK79" s="10"/>
      <c r="FL79" s="10"/>
      <c r="FM79" s="10"/>
      <c r="FN79" s="10"/>
      <c r="FO79" s="10"/>
      <c r="FP79" s="10"/>
      <c r="FQ79" s="10"/>
      <c r="FR79" s="10"/>
      <c r="FS79" s="10"/>
      <c r="FT79" s="10"/>
      <c r="FU79" s="10"/>
      <c r="FV79" s="10"/>
      <c r="FW79" s="10"/>
      <c r="FX79" s="10"/>
      <c r="FY79" s="10"/>
      <c r="FZ79" s="10"/>
      <c r="GA79" s="10"/>
      <c r="GB79" s="10"/>
      <c r="GC79" s="10"/>
      <c r="GD79" s="10"/>
      <c r="GE79" s="10"/>
      <c r="GF79" s="10"/>
      <c r="GG79" s="10"/>
      <c r="GH79" s="10"/>
      <c r="GI79" s="10"/>
      <c r="GJ79" s="10"/>
      <c r="GK79" s="10"/>
      <c r="GL79" s="10"/>
      <c r="GM79" s="10"/>
      <c r="GN79" s="10"/>
      <c r="GO79" s="10"/>
      <c r="GP79" s="10"/>
      <c r="GQ79" s="10"/>
      <c r="GR79" s="10"/>
      <c r="GS79" s="10"/>
      <c r="GT79" s="10"/>
      <c r="GU79" s="10"/>
      <c r="GV79" s="10"/>
      <c r="GW79" s="10"/>
      <c r="GX79" s="10"/>
      <c r="GY79" s="10"/>
      <c r="GZ79" s="10"/>
      <c r="HA79" s="10"/>
      <c r="HB79" s="10"/>
      <c r="HC79" s="10"/>
      <c r="HD79" s="10"/>
      <c r="HE79" s="10"/>
      <c r="HF79" s="10"/>
      <c r="HG79" s="10"/>
      <c r="HH79" s="10"/>
      <c r="HI79" s="10"/>
      <c r="HJ79" s="10"/>
      <c r="HK79" s="10"/>
      <c r="HL79" s="10"/>
      <c r="HM79" s="10"/>
      <c r="HN79" s="10"/>
      <c r="HO79" s="10"/>
      <c r="HP79" s="10"/>
      <c r="HQ79" s="10"/>
      <c r="HR79" s="10"/>
      <c r="HS79" s="10"/>
      <c r="HT79" s="10"/>
      <c r="HU79" s="10"/>
      <c r="HV79" s="10"/>
      <c r="HW79" s="10"/>
      <c r="HX79" s="10"/>
      <c r="HY79" s="10"/>
      <c r="HZ79" s="10"/>
      <c r="IA79" s="10"/>
      <c r="IB79" s="10"/>
      <c r="IC79" s="10"/>
      <c r="ID79" s="10"/>
      <c r="IE79" s="10"/>
      <c r="IF79" s="10"/>
      <c r="IG79" s="10"/>
      <c r="IH79" s="10"/>
      <c r="II79" s="10"/>
      <c r="IJ79" s="10"/>
      <c r="IK79" s="10"/>
      <c r="IL79" s="10"/>
      <c r="IM79" s="10"/>
      <c r="IN79" s="10"/>
      <c r="IO79" s="10"/>
      <c r="IP79" s="10"/>
      <c r="IQ79" s="10"/>
      <c r="IR79" s="10"/>
      <c r="IS79" s="10"/>
      <c r="IT79" s="10"/>
      <c r="IU79" s="10"/>
      <c r="IV79" s="10"/>
    </row>
    <row r="80" spans="1:256" s="52" customFormat="1" ht="28" customHeight="1" x14ac:dyDescent="0.3">
      <c r="A80" s="64" t="s">
        <v>29</v>
      </c>
      <c r="B80" s="95" t="s">
        <v>84</v>
      </c>
      <c r="C80" s="95"/>
      <c r="D80" s="95"/>
      <c r="E80" s="95"/>
      <c r="F80" s="95"/>
      <c r="G80" s="95"/>
      <c r="H80" s="95"/>
      <c r="I80" s="53">
        <f>(((1+2/12+(1/3*1/12))*(0.08*0.4*0.9*100%)))</f>
        <v>3.44E-2</v>
      </c>
      <c r="J80" s="32">
        <f>I24*I80</f>
        <v>84.424902181818183</v>
      </c>
      <c r="K80" s="81"/>
      <c r="L80" s="55"/>
    </row>
    <row r="81" spans="1:256" ht="31.75" customHeight="1" x14ac:dyDescent="0.35">
      <c r="A81" s="4" t="s">
        <v>32</v>
      </c>
      <c r="B81" s="98" t="s">
        <v>87</v>
      </c>
      <c r="C81" s="98"/>
      <c r="D81" s="98"/>
      <c r="E81" s="98"/>
      <c r="F81" s="98"/>
      <c r="G81" s="98"/>
      <c r="H81" s="98"/>
      <c r="I81" s="57">
        <f>(7/30)/12*100%</f>
        <v>1.9444444444444445E-2</v>
      </c>
      <c r="J81" s="32">
        <f>I24*I81</f>
        <v>47.72079419191919</v>
      </c>
      <c r="K81" s="45"/>
      <c r="L81" s="47"/>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10"/>
      <c r="CV81" s="10"/>
      <c r="CW81" s="10"/>
      <c r="CX81" s="10"/>
      <c r="CY81" s="10"/>
      <c r="CZ81" s="10"/>
      <c r="DA81" s="10"/>
      <c r="DB81" s="10"/>
      <c r="DC81" s="10"/>
      <c r="DD81" s="10"/>
      <c r="DE81" s="10"/>
      <c r="DF81" s="10"/>
      <c r="DG81" s="10"/>
      <c r="DH81" s="10"/>
      <c r="DI81" s="10"/>
      <c r="DJ81" s="10"/>
      <c r="DK81" s="10"/>
      <c r="DL81" s="10"/>
      <c r="DM81" s="10"/>
      <c r="DN81" s="10"/>
      <c r="DO81" s="10"/>
      <c r="DP81" s="10"/>
      <c r="DQ81" s="10"/>
      <c r="DR81" s="10"/>
      <c r="DS81" s="10"/>
      <c r="DT81" s="10"/>
      <c r="DU81" s="10"/>
      <c r="DV81" s="10"/>
      <c r="DW81" s="10"/>
      <c r="DX81" s="10"/>
      <c r="DY81" s="10"/>
      <c r="DZ81" s="10"/>
      <c r="EA81" s="10"/>
      <c r="EB81" s="10"/>
      <c r="EC81" s="10"/>
      <c r="ED81" s="10"/>
      <c r="EE81" s="10"/>
      <c r="EF81" s="10"/>
      <c r="EG81" s="10"/>
      <c r="EH81" s="10"/>
      <c r="EI81" s="10"/>
      <c r="EJ81" s="10"/>
      <c r="EK81" s="10"/>
      <c r="EL81" s="10"/>
      <c r="EM81" s="10"/>
      <c r="EN81" s="10"/>
      <c r="EO81" s="10"/>
      <c r="EP81" s="10"/>
      <c r="EQ81" s="10"/>
      <c r="ER81" s="10"/>
      <c r="ES81" s="10"/>
      <c r="ET81" s="10"/>
      <c r="EU81" s="10"/>
      <c r="EV81" s="10"/>
      <c r="EW81" s="10"/>
      <c r="EX81" s="10"/>
      <c r="EY81" s="10"/>
      <c r="EZ81" s="10"/>
      <c r="FA81" s="10"/>
      <c r="FB81" s="10"/>
      <c r="FC81" s="10"/>
      <c r="FD81" s="10"/>
      <c r="FE81" s="10"/>
      <c r="FF81" s="10"/>
      <c r="FG81" s="10"/>
      <c r="FH81" s="10"/>
      <c r="FI81" s="10"/>
      <c r="FJ81" s="10"/>
      <c r="FK81" s="10"/>
      <c r="FL81" s="10"/>
      <c r="FM81" s="10"/>
      <c r="FN81" s="10"/>
      <c r="FO81" s="10"/>
      <c r="FP81" s="10"/>
      <c r="FQ81" s="10"/>
      <c r="FR81" s="10"/>
      <c r="FS81" s="10"/>
      <c r="FT81" s="10"/>
      <c r="FU81" s="10"/>
      <c r="FV81" s="10"/>
      <c r="FW81" s="10"/>
      <c r="FX81" s="10"/>
      <c r="FY81" s="10"/>
      <c r="FZ81" s="10"/>
      <c r="GA81" s="10"/>
      <c r="GB81" s="10"/>
      <c r="GC81" s="10"/>
      <c r="GD81" s="10"/>
      <c r="GE81" s="10"/>
      <c r="GF81" s="10"/>
      <c r="GG81" s="10"/>
      <c r="GH81" s="10"/>
      <c r="GI81" s="10"/>
      <c r="GJ81" s="10"/>
      <c r="GK81" s="10"/>
      <c r="GL81" s="10"/>
      <c r="GM81" s="10"/>
      <c r="GN81" s="10"/>
      <c r="GO81" s="10"/>
      <c r="GP81" s="10"/>
      <c r="GQ81" s="10"/>
      <c r="GR81" s="10"/>
      <c r="GS81" s="10"/>
      <c r="GT81" s="10"/>
      <c r="GU81" s="10"/>
      <c r="GV81" s="10"/>
      <c r="GW81" s="10"/>
      <c r="GX81" s="10"/>
      <c r="GY81" s="10"/>
      <c r="GZ81" s="10"/>
      <c r="HA81" s="10"/>
      <c r="HB81" s="10"/>
      <c r="HC81" s="10"/>
      <c r="HD81" s="10"/>
      <c r="HE81" s="10"/>
      <c r="HF81" s="10"/>
      <c r="HG81" s="10"/>
      <c r="HH81" s="10"/>
      <c r="HI81" s="10"/>
      <c r="HJ81" s="10"/>
      <c r="HK81" s="10"/>
      <c r="HL81" s="10"/>
      <c r="HM81" s="10"/>
      <c r="HN81" s="10"/>
      <c r="HO81" s="10"/>
      <c r="HP81" s="10"/>
      <c r="HQ81" s="10"/>
      <c r="HR81" s="10"/>
      <c r="HS81" s="10"/>
      <c r="HT81" s="10"/>
      <c r="HU81" s="10"/>
      <c r="HV81" s="10"/>
      <c r="HW81" s="10"/>
      <c r="HX81" s="10"/>
      <c r="HY81" s="10"/>
      <c r="HZ81" s="10"/>
      <c r="IA81" s="10"/>
      <c r="IB81" s="10"/>
      <c r="IC81" s="10"/>
      <c r="ID81" s="10"/>
      <c r="IE81" s="10"/>
      <c r="IF81" s="10"/>
      <c r="IG81" s="10"/>
      <c r="IH81" s="10"/>
      <c r="II81" s="10"/>
      <c r="IJ81" s="10"/>
      <c r="IK81" s="10"/>
      <c r="IL81" s="10"/>
      <c r="IM81" s="10"/>
      <c r="IN81" s="10"/>
      <c r="IO81" s="10"/>
      <c r="IP81" s="10"/>
      <c r="IQ81" s="10"/>
      <c r="IR81" s="10"/>
      <c r="IS81" s="10"/>
      <c r="IT81" s="10"/>
      <c r="IU81" s="10"/>
      <c r="IV81" s="10"/>
    </row>
    <row r="82" spans="1:256" ht="15.75" customHeight="1" x14ac:dyDescent="0.35">
      <c r="A82" s="4" t="s">
        <v>8</v>
      </c>
      <c r="B82" s="97" t="s">
        <v>85</v>
      </c>
      <c r="C82" s="97"/>
      <c r="D82" s="97"/>
      <c r="E82" s="97"/>
      <c r="F82" s="97"/>
      <c r="G82" s="97"/>
      <c r="H82" s="97"/>
      <c r="I82" s="23">
        <f>36.8%*1.94%</f>
        <v>7.1392000000000001E-3</v>
      </c>
      <c r="J82" s="32">
        <f>I24*I82</f>
        <v>17.521112257454543</v>
      </c>
      <c r="K82" s="45"/>
      <c r="L82" s="58"/>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c r="DG82" s="10"/>
      <c r="DH82" s="10"/>
      <c r="DI82" s="10"/>
      <c r="DJ82" s="10"/>
      <c r="DK82" s="10"/>
      <c r="DL82" s="10"/>
      <c r="DM82" s="10"/>
      <c r="DN82" s="10"/>
      <c r="DO82" s="10"/>
      <c r="DP82" s="10"/>
      <c r="DQ82" s="10"/>
      <c r="DR82" s="10"/>
      <c r="DS82" s="10"/>
      <c r="DT82" s="10"/>
      <c r="DU82" s="10"/>
      <c r="DV82" s="10"/>
      <c r="DW82" s="10"/>
      <c r="DX82" s="10"/>
      <c r="DY82" s="10"/>
      <c r="DZ82" s="10"/>
      <c r="EA82" s="10"/>
      <c r="EB82" s="10"/>
      <c r="EC82" s="10"/>
      <c r="ED82" s="10"/>
      <c r="EE82" s="10"/>
      <c r="EF82" s="10"/>
      <c r="EG82" s="10"/>
      <c r="EH82" s="10"/>
      <c r="EI82" s="10"/>
      <c r="EJ82" s="10"/>
      <c r="EK82" s="10"/>
      <c r="EL82" s="10"/>
      <c r="EM82" s="10"/>
      <c r="EN82" s="10"/>
      <c r="EO82" s="10"/>
      <c r="EP82" s="10"/>
      <c r="EQ82" s="10"/>
      <c r="ER82" s="10"/>
      <c r="ES82" s="10"/>
      <c r="ET82" s="10"/>
      <c r="EU82" s="10"/>
      <c r="EV82" s="10"/>
      <c r="EW82" s="10"/>
      <c r="EX82" s="10"/>
      <c r="EY82" s="10"/>
      <c r="EZ82" s="10"/>
      <c r="FA82" s="10"/>
      <c r="FB82" s="10"/>
      <c r="FC82" s="10"/>
      <c r="FD82" s="10"/>
      <c r="FE82" s="10"/>
      <c r="FF82" s="10"/>
      <c r="FG82" s="10"/>
      <c r="FH82" s="10"/>
      <c r="FI82" s="10"/>
      <c r="FJ82" s="10"/>
      <c r="FK82" s="10"/>
      <c r="FL82" s="10"/>
      <c r="FM82" s="10"/>
      <c r="FN82" s="10"/>
      <c r="FO82" s="10"/>
      <c r="FP82" s="10"/>
      <c r="FQ82" s="10"/>
      <c r="FR82" s="10"/>
      <c r="FS82" s="10"/>
      <c r="FT82" s="10"/>
      <c r="FU82" s="10"/>
      <c r="FV82" s="10"/>
      <c r="FW82" s="10"/>
      <c r="FX82" s="10"/>
      <c r="FY82" s="10"/>
      <c r="FZ82" s="10"/>
      <c r="GA82" s="10"/>
      <c r="GB82" s="10"/>
      <c r="GC82" s="10"/>
      <c r="GD82" s="10"/>
      <c r="GE82" s="10"/>
      <c r="GF82" s="10"/>
      <c r="GG82" s="10"/>
      <c r="GH82" s="10"/>
      <c r="GI82" s="10"/>
      <c r="GJ82" s="10"/>
      <c r="GK82" s="10"/>
      <c r="GL82" s="10"/>
      <c r="GM82" s="10"/>
      <c r="GN82" s="10"/>
      <c r="GO82" s="10"/>
      <c r="GP82" s="10"/>
      <c r="GQ82" s="10"/>
      <c r="GR82" s="10"/>
      <c r="GS82" s="10"/>
      <c r="GT82" s="10"/>
      <c r="GU82" s="10"/>
      <c r="GV82" s="10"/>
      <c r="GW82" s="10"/>
      <c r="GX82" s="10"/>
      <c r="GY82" s="10"/>
      <c r="GZ82" s="10"/>
      <c r="HA82" s="10"/>
      <c r="HB82" s="10"/>
      <c r="HC82" s="10"/>
      <c r="HD82" s="10"/>
      <c r="HE82" s="10"/>
      <c r="HF82" s="10"/>
      <c r="HG82" s="10"/>
      <c r="HH82" s="10"/>
      <c r="HI82" s="10"/>
      <c r="HJ82" s="10"/>
      <c r="HK82" s="10"/>
      <c r="HL82" s="10"/>
      <c r="HM82" s="10"/>
      <c r="HN82" s="10"/>
      <c r="HO82" s="10"/>
      <c r="HP82" s="10"/>
      <c r="HQ82" s="10"/>
      <c r="HR82" s="10"/>
      <c r="HS82" s="10"/>
      <c r="HT82" s="10"/>
      <c r="HU82" s="10"/>
      <c r="HV82" s="10"/>
      <c r="HW82" s="10"/>
      <c r="HX82" s="10"/>
      <c r="HY82" s="10"/>
      <c r="HZ82" s="10"/>
      <c r="IA82" s="10"/>
      <c r="IB82" s="10"/>
      <c r="IC82" s="10"/>
      <c r="ID82" s="10"/>
      <c r="IE82" s="10"/>
      <c r="IF82" s="10"/>
      <c r="IG82" s="10"/>
      <c r="IH82" s="10"/>
      <c r="II82" s="10"/>
      <c r="IJ82" s="10"/>
      <c r="IK82" s="10"/>
      <c r="IL82" s="10"/>
      <c r="IM82" s="10"/>
      <c r="IN82" s="10"/>
      <c r="IO82" s="10"/>
      <c r="IP82" s="10"/>
      <c r="IQ82" s="10"/>
      <c r="IR82" s="10"/>
      <c r="IS82" s="10"/>
      <c r="IT82" s="10"/>
      <c r="IU82" s="10"/>
      <c r="IV82" s="10"/>
    </row>
    <row r="83" spans="1:256" ht="30.5" customHeight="1" x14ac:dyDescent="0.35">
      <c r="A83" s="4" t="s">
        <v>35</v>
      </c>
      <c r="B83" s="113" t="s">
        <v>94</v>
      </c>
      <c r="C83" s="114"/>
      <c r="D83" s="114"/>
      <c r="E83" s="114"/>
      <c r="F83" s="114"/>
      <c r="G83" s="114"/>
      <c r="H83" s="115"/>
      <c r="I83" s="56">
        <f>0.08*0.0194*0.4*100%</f>
        <v>6.2080000000000002E-4</v>
      </c>
      <c r="J83" s="32">
        <f>I24*I83</f>
        <v>1.5235749789090909</v>
      </c>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0"/>
      <c r="FH83" s="10"/>
      <c r="FI83" s="10"/>
      <c r="FJ83" s="10"/>
      <c r="FK83" s="10"/>
      <c r="FL83" s="10"/>
      <c r="FM83" s="10"/>
      <c r="FN83" s="10"/>
      <c r="FO83" s="10"/>
      <c r="FP83" s="10"/>
      <c r="FQ83" s="10"/>
      <c r="FR83" s="10"/>
      <c r="FS83" s="10"/>
      <c r="FT83" s="10"/>
      <c r="FU83" s="10"/>
      <c r="FV83" s="10"/>
      <c r="FW83" s="10"/>
      <c r="FX83" s="10"/>
      <c r="FY83" s="10"/>
      <c r="FZ83" s="10"/>
      <c r="GA83" s="10"/>
      <c r="GB83" s="10"/>
      <c r="GC83" s="10"/>
      <c r="GD83" s="10"/>
      <c r="GE83" s="10"/>
      <c r="GF83" s="10"/>
      <c r="GG83" s="10"/>
      <c r="GH83" s="10"/>
      <c r="GI83" s="10"/>
      <c r="GJ83" s="10"/>
      <c r="GK83" s="10"/>
      <c r="GL83" s="10"/>
      <c r="GM83" s="10"/>
      <c r="GN83" s="10"/>
      <c r="GO83" s="10"/>
      <c r="GP83" s="10"/>
      <c r="GQ83" s="10"/>
      <c r="GR83" s="10"/>
      <c r="GS83" s="10"/>
      <c r="GT83" s="10"/>
      <c r="GU83" s="10"/>
      <c r="GV83" s="10"/>
      <c r="GW83" s="10"/>
      <c r="GX83" s="10"/>
      <c r="GY83" s="10"/>
      <c r="GZ83" s="10"/>
      <c r="HA83" s="10"/>
      <c r="HB83" s="10"/>
      <c r="HC83" s="10"/>
      <c r="HD83" s="10"/>
      <c r="HE83" s="10"/>
      <c r="HF83" s="10"/>
      <c r="HG83" s="10"/>
      <c r="HH83" s="10"/>
      <c r="HI83" s="10"/>
      <c r="HJ83" s="10"/>
      <c r="HK83" s="10"/>
      <c r="HL83" s="10"/>
      <c r="HM83" s="10"/>
      <c r="HN83" s="10"/>
      <c r="HO83" s="10"/>
      <c r="HP83" s="10"/>
      <c r="HQ83" s="10"/>
      <c r="HR83" s="10"/>
      <c r="HS83" s="10"/>
      <c r="HT83" s="10"/>
      <c r="HU83" s="10"/>
      <c r="HV83" s="10"/>
      <c r="HW83" s="10"/>
      <c r="HX83" s="10"/>
      <c r="HY83" s="10"/>
      <c r="HZ83" s="10"/>
      <c r="IA83" s="10"/>
      <c r="IB83" s="10"/>
      <c r="IC83" s="10"/>
      <c r="ID83" s="10"/>
      <c r="IE83" s="10"/>
      <c r="IF83" s="10"/>
      <c r="IG83" s="10"/>
      <c r="IH83" s="10"/>
      <c r="II83" s="10"/>
      <c r="IJ83" s="10"/>
      <c r="IK83" s="10"/>
      <c r="IL83" s="10"/>
      <c r="IM83" s="10"/>
      <c r="IN83" s="10"/>
      <c r="IO83" s="10"/>
      <c r="IP83" s="10"/>
      <c r="IQ83" s="10"/>
      <c r="IR83" s="10"/>
      <c r="IS83" s="10"/>
      <c r="IT83" s="10"/>
      <c r="IU83" s="10"/>
      <c r="IV83" s="10"/>
    </row>
    <row r="84" spans="1:256" ht="15.75" customHeight="1" x14ac:dyDescent="0.35">
      <c r="A84" s="63"/>
      <c r="B84" s="99" t="s">
        <v>97</v>
      </c>
      <c r="C84" s="100"/>
      <c r="D84" s="100"/>
      <c r="E84" s="100"/>
      <c r="F84" s="100"/>
      <c r="G84" s="100"/>
      <c r="H84" s="101"/>
      <c r="I84" s="54">
        <f>SUM(I78:I83)</f>
        <v>6.6107111111111116E-2</v>
      </c>
      <c r="J84" s="33">
        <f>SUM(J78:J83)</f>
        <v>162.24088340343434</v>
      </c>
      <c r="K84" s="45"/>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c r="DG84" s="10"/>
      <c r="DH84" s="10"/>
      <c r="DI84" s="10"/>
      <c r="DJ84" s="10"/>
      <c r="DK84" s="10"/>
      <c r="DL84" s="10"/>
      <c r="DM84" s="10"/>
      <c r="DN84" s="10"/>
      <c r="DO84" s="10"/>
      <c r="DP84" s="10"/>
      <c r="DQ84" s="10"/>
      <c r="DR84" s="10"/>
      <c r="DS84" s="10"/>
      <c r="DT84" s="10"/>
      <c r="DU84" s="10"/>
      <c r="DV84" s="10"/>
      <c r="DW84" s="10"/>
      <c r="DX84" s="10"/>
      <c r="DY84" s="10"/>
      <c r="DZ84" s="10"/>
      <c r="EA84" s="10"/>
      <c r="EB84" s="10"/>
      <c r="EC84" s="10"/>
      <c r="ED84" s="10"/>
      <c r="EE84" s="10"/>
      <c r="EF84" s="10"/>
      <c r="EG84" s="10"/>
      <c r="EH84" s="10"/>
      <c r="EI84" s="10"/>
      <c r="EJ84" s="10"/>
      <c r="EK84" s="10"/>
      <c r="EL84" s="10"/>
      <c r="EM84" s="10"/>
      <c r="EN84" s="10"/>
      <c r="EO84" s="10"/>
      <c r="EP84" s="10"/>
      <c r="EQ84" s="10"/>
      <c r="ER84" s="10"/>
      <c r="ES84" s="10"/>
      <c r="ET84" s="10"/>
      <c r="EU84" s="10"/>
      <c r="EV84" s="10"/>
      <c r="EW84" s="10"/>
      <c r="EX84" s="10"/>
      <c r="EY84" s="10"/>
      <c r="EZ84" s="10"/>
      <c r="FA84" s="10"/>
      <c r="FB84" s="10"/>
      <c r="FC84" s="10"/>
      <c r="FD84" s="10"/>
      <c r="FE84" s="10"/>
      <c r="FF84" s="10"/>
      <c r="FG84" s="10"/>
      <c r="FH84" s="10"/>
      <c r="FI84" s="10"/>
      <c r="FJ84" s="10"/>
      <c r="FK84" s="10"/>
      <c r="FL84" s="10"/>
      <c r="FM84" s="10"/>
      <c r="FN84" s="10"/>
      <c r="FO84" s="10"/>
      <c r="FP84" s="10"/>
      <c r="FQ84" s="10"/>
      <c r="FR84" s="10"/>
      <c r="FS84" s="10"/>
      <c r="FT84" s="10"/>
      <c r="FU84" s="10"/>
      <c r="FV84" s="10"/>
      <c r="FW84" s="10"/>
      <c r="FX84" s="10"/>
      <c r="FY84" s="10"/>
      <c r="FZ84" s="10"/>
      <c r="GA84" s="10"/>
      <c r="GB84" s="10"/>
      <c r="GC84" s="10"/>
      <c r="GD84" s="10"/>
      <c r="GE84" s="10"/>
      <c r="GF84" s="10"/>
      <c r="GG84" s="10"/>
      <c r="GH84" s="10"/>
      <c r="GI84" s="10"/>
      <c r="GJ84" s="10"/>
      <c r="GK84" s="10"/>
      <c r="GL84" s="10"/>
      <c r="GM84" s="10"/>
      <c r="GN84" s="10"/>
      <c r="GO84" s="10"/>
      <c r="GP84" s="10"/>
      <c r="GQ84" s="10"/>
      <c r="GR84" s="10"/>
      <c r="GS84" s="10"/>
      <c r="GT84" s="10"/>
      <c r="GU84" s="10"/>
      <c r="GV84" s="10"/>
      <c r="GW84" s="10"/>
      <c r="GX84" s="10"/>
      <c r="GY84" s="10"/>
      <c r="GZ84" s="10"/>
      <c r="HA84" s="10"/>
      <c r="HB84" s="10"/>
      <c r="HC84" s="10"/>
      <c r="HD84" s="10"/>
      <c r="HE84" s="10"/>
      <c r="HF84" s="10"/>
      <c r="HG84" s="10"/>
      <c r="HH84" s="10"/>
      <c r="HI84" s="10"/>
      <c r="HJ84" s="10"/>
      <c r="HK84" s="10"/>
      <c r="HL84" s="10"/>
      <c r="HM84" s="10"/>
      <c r="HN84" s="10"/>
      <c r="HO84" s="10"/>
      <c r="HP84" s="10"/>
      <c r="HQ84" s="10"/>
      <c r="HR84" s="10"/>
      <c r="HS84" s="10"/>
      <c r="HT84" s="10"/>
      <c r="HU84" s="10"/>
      <c r="HV84" s="10"/>
      <c r="HW84" s="10"/>
      <c r="HX84" s="10"/>
      <c r="HY84" s="10"/>
      <c r="HZ84" s="10"/>
      <c r="IA84" s="10"/>
      <c r="IB84" s="10"/>
      <c r="IC84" s="10"/>
      <c r="ID84" s="10"/>
      <c r="IE84" s="10"/>
      <c r="IF84" s="10"/>
      <c r="IG84" s="10"/>
      <c r="IH84" s="10"/>
      <c r="II84" s="10"/>
      <c r="IJ84" s="10"/>
      <c r="IK84" s="10"/>
      <c r="IL84" s="10"/>
      <c r="IM84" s="10"/>
      <c r="IN84" s="10"/>
      <c r="IO84" s="10"/>
      <c r="IP84" s="10"/>
      <c r="IQ84" s="10"/>
      <c r="IR84" s="10"/>
      <c r="IS84" s="10"/>
      <c r="IT84" s="10"/>
      <c r="IU84" s="10"/>
      <c r="IV84" s="10"/>
    </row>
    <row r="85" spans="1:256" ht="16" customHeight="1" x14ac:dyDescent="0.35">
      <c r="A85" s="116"/>
      <c r="B85" s="116"/>
      <c r="C85" s="116"/>
      <c r="D85" s="116"/>
      <c r="E85" s="116"/>
      <c r="F85" s="116"/>
      <c r="G85" s="116"/>
      <c r="H85" s="116"/>
      <c r="I85" s="116"/>
      <c r="J85" s="117"/>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10"/>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10"/>
      <c r="GG85" s="10"/>
      <c r="GH85" s="10"/>
      <c r="GI85" s="10"/>
      <c r="GJ85" s="10"/>
      <c r="GK85" s="10"/>
      <c r="GL85" s="10"/>
      <c r="GM85" s="10"/>
      <c r="GN85" s="10"/>
      <c r="GO85" s="10"/>
      <c r="GP85" s="10"/>
      <c r="GQ85" s="10"/>
      <c r="GR85" s="10"/>
      <c r="GS85" s="10"/>
      <c r="GT85" s="10"/>
      <c r="GU85" s="10"/>
      <c r="GV85" s="10"/>
      <c r="GW85" s="10"/>
      <c r="GX85" s="10"/>
      <c r="GY85" s="10"/>
      <c r="GZ85" s="10"/>
      <c r="HA85" s="10"/>
      <c r="HB85" s="10"/>
      <c r="HC85" s="10"/>
      <c r="HD85" s="10"/>
      <c r="HE85" s="10"/>
      <c r="HF85" s="10"/>
      <c r="HG85" s="10"/>
      <c r="HH85" s="10"/>
      <c r="HI85" s="10"/>
      <c r="HJ85" s="10"/>
      <c r="HK85" s="10"/>
      <c r="HL85" s="10"/>
      <c r="HM85" s="10"/>
      <c r="HN85" s="10"/>
      <c r="HO85" s="10"/>
      <c r="HP85" s="10"/>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row>
    <row r="86" spans="1:256" ht="15" customHeight="1" x14ac:dyDescent="0.35">
      <c r="A86" s="118"/>
      <c r="B86" s="118"/>
      <c r="C86" s="118"/>
      <c r="D86" s="118"/>
      <c r="E86" s="118"/>
      <c r="F86" s="118"/>
      <c r="G86" s="118"/>
      <c r="H86" s="118"/>
      <c r="I86" s="118"/>
      <c r="J86" s="119"/>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row>
    <row r="87" spans="1:256" ht="18.5" customHeight="1" x14ac:dyDescent="0.35">
      <c r="A87" s="108" t="s">
        <v>52</v>
      </c>
      <c r="B87" s="108"/>
      <c r="C87" s="108"/>
      <c r="D87" s="108"/>
      <c r="E87" s="108"/>
      <c r="F87" s="108"/>
      <c r="G87" s="108"/>
      <c r="H87" s="108"/>
      <c r="I87" s="108"/>
      <c r="J87" s="108"/>
      <c r="K87" s="11"/>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c r="AU87" s="10"/>
      <c r="AV87" s="10"/>
      <c r="AW87" s="10"/>
      <c r="AX87" s="10"/>
      <c r="AY87" s="10"/>
      <c r="AZ87" s="10"/>
      <c r="BA87" s="10"/>
      <c r="BB87" s="10"/>
      <c r="BC87" s="10"/>
      <c r="BD87" s="10"/>
      <c r="BE87" s="10"/>
      <c r="BF87" s="10"/>
      <c r="BG87" s="10"/>
      <c r="BH87" s="10"/>
      <c r="BI87" s="10"/>
      <c r="BJ87" s="10"/>
      <c r="BK87" s="10"/>
      <c r="BL87" s="10"/>
      <c r="BM87" s="10"/>
      <c r="BN87" s="10"/>
      <c r="BO87" s="10"/>
      <c r="BP87" s="10"/>
      <c r="BQ87" s="10"/>
      <c r="BR87" s="10"/>
      <c r="BS87" s="10"/>
      <c r="BT87" s="10"/>
      <c r="BU87" s="10"/>
      <c r="BV87" s="10"/>
      <c r="BW87" s="10"/>
      <c r="BX87" s="10"/>
      <c r="BY87" s="10"/>
      <c r="BZ87" s="10"/>
      <c r="CA87" s="10"/>
      <c r="CB87" s="10"/>
      <c r="CC87" s="10"/>
      <c r="CD87" s="10"/>
      <c r="CE87" s="10"/>
      <c r="CF87" s="10"/>
      <c r="CG87" s="10"/>
      <c r="CH87" s="10"/>
      <c r="CI87" s="10"/>
      <c r="CJ87" s="10"/>
      <c r="CK87" s="10"/>
      <c r="CL87" s="10"/>
      <c r="CM87" s="10"/>
      <c r="CN87" s="10"/>
      <c r="CO87" s="10"/>
      <c r="CP87" s="10"/>
      <c r="CQ87" s="10"/>
      <c r="CR87" s="10"/>
      <c r="CS87" s="10"/>
      <c r="CT87" s="10"/>
      <c r="CU87" s="10"/>
      <c r="CV87" s="10"/>
      <c r="CW87" s="10"/>
      <c r="CX87" s="10"/>
      <c r="CY87" s="10"/>
      <c r="CZ87" s="10"/>
      <c r="DA87" s="10"/>
      <c r="DB87" s="10"/>
      <c r="DC87" s="10"/>
      <c r="DD87" s="10"/>
      <c r="DE87" s="10"/>
      <c r="DF87" s="10"/>
      <c r="DG87" s="10"/>
      <c r="DH87" s="10"/>
      <c r="DI87" s="10"/>
      <c r="DJ87" s="10"/>
      <c r="DK87" s="10"/>
      <c r="DL87" s="10"/>
      <c r="DM87" s="10"/>
      <c r="DN87" s="10"/>
      <c r="DO87" s="10"/>
      <c r="DP87" s="10"/>
      <c r="DQ87" s="10"/>
      <c r="DR87" s="10"/>
      <c r="DS87" s="10"/>
      <c r="DT87" s="10"/>
      <c r="DU87" s="10"/>
      <c r="DV87" s="10"/>
      <c r="DW87" s="10"/>
      <c r="DX87" s="10"/>
      <c r="DY87" s="10"/>
      <c r="DZ87" s="10"/>
      <c r="EA87" s="10"/>
      <c r="EB87" s="10"/>
      <c r="EC87" s="10"/>
      <c r="ED87" s="10"/>
      <c r="EE87" s="10"/>
      <c r="EF87" s="10"/>
      <c r="EG87" s="10"/>
      <c r="EH87" s="10"/>
      <c r="EI87" s="10"/>
      <c r="EJ87" s="10"/>
      <c r="EK87" s="10"/>
      <c r="EL87" s="10"/>
      <c r="EM87" s="10"/>
      <c r="EN87" s="10"/>
      <c r="EO87" s="10"/>
      <c r="EP87" s="10"/>
      <c r="EQ87" s="10"/>
      <c r="ER87" s="10"/>
      <c r="ES87" s="10"/>
      <c r="ET87" s="10"/>
      <c r="EU87" s="10"/>
      <c r="EV87" s="10"/>
      <c r="EW87" s="10"/>
      <c r="EX87" s="10"/>
      <c r="EY87" s="10"/>
      <c r="EZ87" s="10"/>
      <c r="FA87" s="10"/>
      <c r="FB87" s="10"/>
      <c r="FC87" s="10"/>
      <c r="FD87" s="10"/>
      <c r="FE87" s="10"/>
      <c r="FF87" s="10"/>
      <c r="FG87" s="10"/>
      <c r="FH87" s="10"/>
      <c r="FI87" s="10"/>
      <c r="FJ87" s="10"/>
      <c r="FK87" s="10"/>
      <c r="FL87" s="10"/>
      <c r="FM87" s="10"/>
      <c r="FN87" s="10"/>
      <c r="FO87" s="10"/>
      <c r="FP87" s="10"/>
      <c r="FQ87" s="10"/>
      <c r="FR87" s="10"/>
      <c r="FS87" s="10"/>
      <c r="FT87" s="10"/>
      <c r="FU87" s="10"/>
      <c r="FV87" s="10"/>
      <c r="FW87" s="10"/>
      <c r="FX87" s="10"/>
      <c r="FY87" s="10"/>
      <c r="FZ87" s="10"/>
      <c r="GA87" s="10"/>
      <c r="GB87" s="10"/>
      <c r="GC87" s="10"/>
      <c r="GD87" s="10"/>
      <c r="GE87" s="10"/>
      <c r="GF87" s="10"/>
      <c r="GG87" s="10"/>
      <c r="GH87" s="10"/>
      <c r="GI87" s="10"/>
      <c r="GJ87" s="10"/>
      <c r="GK87" s="10"/>
      <c r="GL87" s="10"/>
      <c r="GM87" s="10"/>
      <c r="GN87" s="10"/>
      <c r="GO87" s="10"/>
      <c r="GP87" s="10"/>
      <c r="GQ87" s="10"/>
      <c r="GR87" s="10"/>
      <c r="GS87" s="10"/>
      <c r="GT87" s="10"/>
      <c r="GU87" s="10"/>
      <c r="GV87" s="10"/>
      <c r="GW87" s="10"/>
      <c r="GX87" s="10"/>
      <c r="GY87" s="10"/>
      <c r="GZ87" s="10"/>
      <c r="HA87" s="10"/>
      <c r="HB87" s="10"/>
      <c r="HC87" s="10"/>
      <c r="HD87" s="10"/>
      <c r="HE87" s="10"/>
      <c r="HF87" s="10"/>
      <c r="HG87" s="10"/>
      <c r="HH87" s="10"/>
      <c r="HI87" s="10"/>
      <c r="HJ87" s="10"/>
      <c r="HK87" s="10"/>
      <c r="HL87" s="10"/>
      <c r="HM87" s="10"/>
      <c r="HN87" s="10"/>
      <c r="HO87" s="10"/>
      <c r="HP87" s="10"/>
      <c r="HQ87" s="10"/>
      <c r="HR87" s="10"/>
      <c r="HS87" s="10"/>
      <c r="HT87" s="10"/>
      <c r="HU87" s="10"/>
      <c r="HV87" s="10"/>
      <c r="HW87" s="10"/>
      <c r="HX87" s="10"/>
      <c r="HY87" s="10"/>
      <c r="HZ87" s="10"/>
      <c r="IA87" s="10"/>
      <c r="IB87" s="10"/>
      <c r="IC87" s="10"/>
      <c r="ID87" s="10"/>
      <c r="IE87" s="10"/>
      <c r="IF87" s="10"/>
      <c r="IG87" s="10"/>
      <c r="IH87" s="10"/>
      <c r="II87" s="10"/>
      <c r="IJ87" s="10"/>
      <c r="IK87" s="10"/>
      <c r="IL87" s="10"/>
      <c r="IM87" s="10"/>
      <c r="IN87" s="10"/>
      <c r="IO87" s="10"/>
      <c r="IP87" s="10"/>
      <c r="IQ87" s="10"/>
      <c r="IR87" s="10"/>
      <c r="IS87" s="10"/>
      <c r="IT87" s="10"/>
      <c r="IU87" s="10"/>
      <c r="IV87" s="10"/>
    </row>
    <row r="88" spans="1:256" s="46" customFormat="1" ht="19" customHeight="1" x14ac:dyDescent="0.35">
      <c r="A88" s="108" t="s">
        <v>53</v>
      </c>
      <c r="B88" s="108"/>
      <c r="C88" s="108"/>
      <c r="D88" s="108"/>
      <c r="E88" s="108"/>
      <c r="F88" s="108"/>
      <c r="G88" s="108"/>
      <c r="H88" s="108"/>
      <c r="I88" s="108"/>
      <c r="J88" s="108"/>
      <c r="K88" s="82"/>
    </row>
    <row r="89" spans="1:256" ht="15.75" customHeight="1" x14ac:dyDescent="0.35">
      <c r="A89" s="7" t="s">
        <v>54</v>
      </c>
      <c r="B89" s="111" t="s">
        <v>55</v>
      </c>
      <c r="C89" s="111"/>
      <c r="D89" s="111"/>
      <c r="E89" s="111"/>
      <c r="F89" s="111"/>
      <c r="G89" s="111"/>
      <c r="H89" s="111"/>
      <c r="I89" s="6" t="s">
        <v>88</v>
      </c>
      <c r="J89" s="7" t="s">
        <v>21</v>
      </c>
      <c r="K89" s="11"/>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c r="CK89" s="10"/>
      <c r="CL89" s="10"/>
      <c r="CM89" s="10"/>
      <c r="CN89" s="10"/>
      <c r="CO89" s="10"/>
      <c r="CP89" s="10"/>
      <c r="CQ89" s="10"/>
      <c r="CR89" s="10"/>
      <c r="CS89" s="10"/>
      <c r="CT89" s="10"/>
      <c r="CU89" s="10"/>
      <c r="CV89" s="10"/>
      <c r="CW89" s="10"/>
      <c r="CX89" s="10"/>
      <c r="CY89" s="10"/>
      <c r="CZ89" s="10"/>
      <c r="DA89" s="10"/>
      <c r="DB89" s="10"/>
      <c r="DC89" s="10"/>
      <c r="DD89" s="10"/>
      <c r="DE89" s="10"/>
      <c r="DF89" s="10"/>
      <c r="DG89" s="10"/>
      <c r="DH89" s="10"/>
      <c r="DI89" s="10"/>
      <c r="DJ89" s="10"/>
      <c r="DK89" s="10"/>
      <c r="DL89" s="10"/>
      <c r="DM89" s="10"/>
      <c r="DN89" s="10"/>
      <c r="DO89" s="10"/>
      <c r="DP89" s="10"/>
      <c r="DQ89" s="10"/>
      <c r="DR89" s="10"/>
      <c r="DS89" s="10"/>
      <c r="DT89" s="10"/>
      <c r="DU89" s="10"/>
      <c r="DV89" s="10"/>
      <c r="DW89" s="10"/>
      <c r="DX89" s="10"/>
      <c r="DY89" s="10"/>
      <c r="DZ89" s="10"/>
      <c r="EA89" s="10"/>
      <c r="EB89" s="10"/>
      <c r="EC89" s="10"/>
      <c r="ED89" s="10"/>
      <c r="EE89" s="10"/>
      <c r="EF89" s="10"/>
      <c r="EG89" s="10"/>
      <c r="EH89" s="10"/>
      <c r="EI89" s="10"/>
      <c r="EJ89" s="10"/>
      <c r="EK89" s="10"/>
      <c r="EL89" s="10"/>
      <c r="EM89" s="10"/>
      <c r="EN89" s="10"/>
      <c r="EO89" s="10"/>
      <c r="EP89" s="10"/>
      <c r="EQ89" s="10"/>
      <c r="ER89" s="10"/>
      <c r="ES89" s="10"/>
      <c r="ET89" s="10"/>
      <c r="EU89" s="10"/>
      <c r="EV89" s="10"/>
      <c r="EW89" s="10"/>
      <c r="EX89" s="10"/>
      <c r="EY89" s="10"/>
      <c r="EZ89" s="10"/>
      <c r="FA89" s="10"/>
      <c r="FB89" s="10"/>
      <c r="FC89" s="10"/>
      <c r="FD89" s="10"/>
      <c r="FE89" s="10"/>
      <c r="FF89" s="10"/>
      <c r="FG89" s="10"/>
      <c r="FH89" s="10"/>
      <c r="FI89" s="10"/>
      <c r="FJ89" s="10"/>
      <c r="FK89" s="10"/>
      <c r="FL89" s="10"/>
      <c r="FM89" s="10"/>
      <c r="FN89" s="10"/>
      <c r="FO89" s="10"/>
      <c r="FP89" s="10"/>
      <c r="FQ89" s="10"/>
      <c r="FR89" s="10"/>
      <c r="FS89" s="10"/>
      <c r="FT89" s="10"/>
      <c r="FU89" s="10"/>
      <c r="FV89" s="10"/>
      <c r="FW89" s="10"/>
      <c r="FX89" s="10"/>
      <c r="FY89" s="10"/>
      <c r="FZ89" s="10"/>
      <c r="GA89" s="10"/>
      <c r="GB89" s="10"/>
      <c r="GC89" s="10"/>
      <c r="GD89" s="10"/>
      <c r="GE89" s="10"/>
      <c r="GF89" s="10"/>
      <c r="GG89" s="10"/>
      <c r="GH89" s="10"/>
      <c r="GI89" s="10"/>
      <c r="GJ89" s="10"/>
      <c r="GK89" s="10"/>
      <c r="GL89" s="10"/>
      <c r="GM89" s="10"/>
      <c r="GN89" s="10"/>
      <c r="GO89" s="10"/>
      <c r="GP89" s="10"/>
      <c r="GQ89" s="10"/>
      <c r="GR89" s="10"/>
      <c r="GS89" s="10"/>
      <c r="GT89" s="10"/>
      <c r="GU89" s="10"/>
      <c r="GV89" s="10"/>
      <c r="GW89" s="10"/>
      <c r="GX89" s="10"/>
      <c r="GY89" s="10"/>
      <c r="GZ89" s="10"/>
      <c r="HA89" s="10"/>
      <c r="HB89" s="10"/>
      <c r="HC89" s="10"/>
      <c r="HD89" s="10"/>
      <c r="HE89" s="10"/>
      <c r="HF89" s="10"/>
      <c r="HG89" s="10"/>
      <c r="HH89" s="10"/>
      <c r="HI89" s="10"/>
      <c r="HJ89" s="10"/>
      <c r="HK89" s="10"/>
      <c r="HL89" s="10"/>
      <c r="HM89" s="10"/>
      <c r="HN89" s="10"/>
      <c r="HO89" s="10"/>
      <c r="HP89" s="10"/>
      <c r="HQ89" s="10"/>
      <c r="HR89" s="10"/>
      <c r="HS89" s="10"/>
      <c r="HT89" s="10"/>
      <c r="HU89" s="10"/>
      <c r="HV89" s="10"/>
      <c r="HW89" s="10"/>
      <c r="HX89" s="10"/>
      <c r="HY89" s="10"/>
      <c r="HZ89" s="10"/>
      <c r="IA89" s="10"/>
      <c r="IB89" s="10"/>
      <c r="IC89" s="10"/>
      <c r="ID89" s="10"/>
      <c r="IE89" s="10"/>
      <c r="IF89" s="10"/>
      <c r="IG89" s="10"/>
      <c r="IH89" s="10"/>
      <c r="II89" s="10"/>
      <c r="IJ89" s="10"/>
      <c r="IK89" s="10"/>
      <c r="IL89" s="10"/>
      <c r="IM89" s="10"/>
      <c r="IN89" s="10"/>
      <c r="IO89" s="10"/>
      <c r="IP89" s="10"/>
      <c r="IQ89" s="10"/>
      <c r="IR89" s="10"/>
      <c r="IS89" s="10"/>
      <c r="IT89" s="10"/>
      <c r="IU89" s="10"/>
      <c r="IV89" s="10"/>
    </row>
    <row r="90" spans="1:256" ht="16.5" customHeight="1" x14ac:dyDescent="0.35">
      <c r="A90" s="4" t="s">
        <v>14</v>
      </c>
      <c r="B90" s="112" t="s">
        <v>92</v>
      </c>
      <c r="C90" s="112"/>
      <c r="D90" s="112"/>
      <c r="E90" s="112"/>
      <c r="F90" s="112"/>
      <c r="G90" s="112"/>
      <c r="H90" s="112"/>
      <c r="I90" s="57">
        <f>1/12</f>
        <v>8.3333333333333329E-2</v>
      </c>
      <c r="J90" s="32">
        <f>I24*I90</f>
        <v>204.51768939393938</v>
      </c>
      <c r="K90" s="45"/>
      <c r="L90" s="10"/>
      <c r="M90" s="10"/>
      <c r="N90" s="44"/>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c r="DF90" s="10"/>
      <c r="DG90" s="10"/>
      <c r="DH90" s="10"/>
      <c r="DI90" s="10"/>
      <c r="DJ90" s="10"/>
      <c r="DK90" s="10"/>
      <c r="DL90" s="10"/>
      <c r="DM90" s="10"/>
      <c r="DN90" s="10"/>
      <c r="DO90" s="10"/>
      <c r="DP90" s="10"/>
      <c r="DQ90" s="10"/>
      <c r="DR90" s="10"/>
      <c r="DS90" s="10"/>
      <c r="DT90" s="10"/>
      <c r="DU90" s="10"/>
      <c r="DV90" s="10"/>
      <c r="DW90" s="10"/>
      <c r="DX90" s="10"/>
      <c r="DY90" s="10"/>
      <c r="DZ90" s="10"/>
      <c r="EA90" s="10"/>
      <c r="EB90" s="10"/>
      <c r="EC90" s="10"/>
      <c r="ED90" s="10"/>
      <c r="EE90" s="10"/>
      <c r="EF90" s="10"/>
      <c r="EG90" s="10"/>
      <c r="EH90" s="10"/>
      <c r="EI90" s="10"/>
      <c r="EJ90" s="10"/>
      <c r="EK90" s="10"/>
      <c r="EL90" s="10"/>
      <c r="EM90" s="10"/>
      <c r="EN90" s="10"/>
      <c r="EO90" s="10"/>
      <c r="EP90" s="10"/>
      <c r="EQ90" s="10"/>
      <c r="ER90" s="10"/>
      <c r="ES90" s="10"/>
      <c r="ET90" s="10"/>
      <c r="EU90" s="10"/>
      <c r="EV90" s="10"/>
      <c r="EW90" s="10"/>
      <c r="EX90" s="10"/>
      <c r="EY90" s="10"/>
      <c r="EZ90" s="10"/>
      <c r="FA90" s="10"/>
      <c r="FB90" s="10"/>
      <c r="FC90" s="10"/>
      <c r="FD90" s="10"/>
      <c r="FE90" s="10"/>
      <c r="FF90" s="10"/>
      <c r="FG90" s="10"/>
      <c r="FH90" s="10"/>
      <c r="FI90" s="10"/>
      <c r="FJ90" s="10"/>
      <c r="FK90" s="10"/>
      <c r="FL90" s="10"/>
      <c r="FM90" s="10"/>
      <c r="FN90" s="10"/>
      <c r="FO90" s="10"/>
      <c r="FP90" s="10"/>
      <c r="FQ90" s="10"/>
      <c r="FR90" s="10"/>
      <c r="FS90" s="10"/>
      <c r="FT90" s="10"/>
      <c r="FU90" s="10"/>
      <c r="FV90" s="10"/>
      <c r="FW90" s="10"/>
      <c r="FX90" s="10"/>
      <c r="FY90" s="10"/>
      <c r="FZ90" s="10"/>
      <c r="GA90" s="10"/>
      <c r="GB90" s="10"/>
      <c r="GC90" s="10"/>
      <c r="GD90" s="10"/>
      <c r="GE90" s="10"/>
      <c r="GF90" s="10"/>
      <c r="GG90" s="10"/>
      <c r="GH90" s="10"/>
      <c r="GI90" s="10"/>
      <c r="GJ90" s="10"/>
      <c r="GK90" s="10"/>
      <c r="GL90" s="10"/>
      <c r="GM90" s="10"/>
      <c r="GN90" s="10"/>
      <c r="GO90" s="10"/>
      <c r="GP90" s="10"/>
      <c r="GQ90" s="10"/>
      <c r="GR90" s="10"/>
      <c r="GS90" s="10"/>
      <c r="GT90" s="10"/>
      <c r="GU90" s="10"/>
      <c r="GV90" s="10"/>
      <c r="GW90" s="10"/>
      <c r="GX90" s="10"/>
      <c r="GY90" s="10"/>
      <c r="GZ90" s="10"/>
      <c r="HA90" s="10"/>
      <c r="HB90" s="10"/>
      <c r="HC90" s="10"/>
      <c r="HD90" s="10"/>
      <c r="HE90" s="10"/>
      <c r="HF90" s="10"/>
      <c r="HG90" s="10"/>
      <c r="HH90" s="10"/>
      <c r="HI90" s="10"/>
      <c r="HJ90" s="10"/>
      <c r="HK90" s="10"/>
      <c r="HL90" s="10"/>
      <c r="HM90" s="10"/>
      <c r="HN90" s="10"/>
      <c r="HO90" s="10"/>
      <c r="HP90" s="10"/>
      <c r="HQ90" s="10"/>
      <c r="HR90" s="10"/>
      <c r="HS90" s="10"/>
      <c r="HT90" s="10"/>
      <c r="HU90" s="10"/>
      <c r="HV90" s="10"/>
      <c r="HW90" s="10"/>
      <c r="HX90" s="10"/>
      <c r="HY90" s="10"/>
      <c r="HZ90" s="10"/>
      <c r="IA90" s="10"/>
      <c r="IB90" s="10"/>
      <c r="IC90" s="10"/>
      <c r="ID90" s="10"/>
      <c r="IE90" s="10"/>
      <c r="IF90" s="10"/>
      <c r="IG90" s="10"/>
      <c r="IH90" s="10"/>
      <c r="II90" s="10"/>
      <c r="IJ90" s="10"/>
      <c r="IK90" s="10"/>
      <c r="IL90" s="10"/>
      <c r="IM90" s="10"/>
      <c r="IN90" s="10"/>
      <c r="IO90" s="10"/>
      <c r="IP90" s="10"/>
      <c r="IQ90" s="10"/>
      <c r="IR90" s="10"/>
      <c r="IS90" s="10"/>
      <c r="IT90" s="10"/>
      <c r="IU90" s="10"/>
      <c r="IV90" s="10"/>
    </row>
    <row r="91" spans="1:256" ht="15.75" customHeight="1" x14ac:dyDescent="0.35">
      <c r="A91" s="4" t="s">
        <v>15</v>
      </c>
      <c r="B91" s="98" t="s">
        <v>91</v>
      </c>
      <c r="C91" s="98"/>
      <c r="D91" s="98"/>
      <c r="E91" s="98"/>
      <c r="F91" s="98"/>
      <c r="G91" s="98"/>
      <c r="H91" s="98"/>
      <c r="I91" s="57">
        <f>(5/30/12)*100%</f>
        <v>1.3888888888888888E-2</v>
      </c>
      <c r="J91" s="32">
        <f>I24*I91</f>
        <v>34.086281565656563</v>
      </c>
      <c r="K91" s="11"/>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c r="DG91" s="10"/>
      <c r="DH91" s="10"/>
      <c r="DI91" s="10"/>
      <c r="DJ91" s="10"/>
      <c r="DK91" s="10"/>
      <c r="DL91" s="10"/>
      <c r="DM91" s="10"/>
      <c r="DN91" s="10"/>
      <c r="DO91" s="10"/>
      <c r="DP91" s="10"/>
      <c r="DQ91" s="10"/>
      <c r="DR91" s="10"/>
      <c r="DS91" s="10"/>
      <c r="DT91" s="10"/>
      <c r="DU91" s="10"/>
      <c r="DV91" s="10"/>
      <c r="DW91" s="10"/>
      <c r="DX91" s="10"/>
      <c r="DY91" s="10"/>
      <c r="DZ91" s="10"/>
      <c r="EA91" s="10"/>
      <c r="EB91" s="10"/>
      <c r="EC91" s="10"/>
      <c r="ED91" s="10"/>
      <c r="EE91" s="10"/>
      <c r="EF91" s="10"/>
      <c r="EG91" s="10"/>
      <c r="EH91" s="10"/>
      <c r="EI91" s="10"/>
      <c r="EJ91" s="10"/>
      <c r="EK91" s="10"/>
      <c r="EL91" s="10"/>
      <c r="EM91" s="10"/>
      <c r="EN91" s="10"/>
      <c r="EO91" s="10"/>
      <c r="EP91" s="10"/>
      <c r="EQ91" s="10"/>
      <c r="ER91" s="10"/>
      <c r="ES91" s="10"/>
      <c r="ET91" s="10"/>
      <c r="EU91" s="10"/>
      <c r="EV91" s="10"/>
      <c r="EW91" s="10"/>
      <c r="EX91" s="10"/>
      <c r="EY91" s="10"/>
      <c r="EZ91" s="10"/>
      <c r="FA91" s="10"/>
      <c r="FB91" s="10"/>
      <c r="FC91" s="10"/>
      <c r="FD91" s="10"/>
      <c r="FE91" s="10"/>
      <c r="FF91" s="10"/>
      <c r="FG91" s="10"/>
      <c r="FH91" s="10"/>
      <c r="FI91" s="10"/>
      <c r="FJ91" s="10"/>
      <c r="FK91" s="10"/>
      <c r="FL91" s="10"/>
      <c r="FM91" s="10"/>
      <c r="FN91" s="10"/>
      <c r="FO91" s="10"/>
      <c r="FP91" s="10"/>
      <c r="FQ91" s="10"/>
      <c r="FR91" s="10"/>
      <c r="FS91" s="10"/>
      <c r="FT91" s="10"/>
      <c r="FU91" s="10"/>
      <c r="FV91" s="10"/>
      <c r="FW91" s="10"/>
      <c r="FX91" s="10"/>
      <c r="FY91" s="10"/>
      <c r="FZ91" s="10"/>
      <c r="GA91" s="10"/>
      <c r="GB91" s="10"/>
      <c r="GC91" s="10"/>
      <c r="GD91" s="10"/>
      <c r="GE91" s="10"/>
      <c r="GF91" s="10"/>
      <c r="GG91" s="10"/>
      <c r="GH91" s="10"/>
      <c r="GI91" s="10"/>
      <c r="GJ91" s="10"/>
      <c r="GK91" s="10"/>
      <c r="GL91" s="10"/>
      <c r="GM91" s="10"/>
      <c r="GN91" s="10"/>
      <c r="GO91" s="10"/>
      <c r="GP91" s="10"/>
      <c r="GQ91" s="10"/>
      <c r="GR91" s="10"/>
      <c r="GS91" s="10"/>
      <c r="GT91" s="10"/>
      <c r="GU91" s="10"/>
      <c r="GV91" s="10"/>
      <c r="GW91" s="10"/>
      <c r="GX91" s="10"/>
      <c r="GY91" s="10"/>
      <c r="GZ91" s="10"/>
      <c r="HA91" s="10"/>
      <c r="HB91" s="10"/>
      <c r="HC91" s="10"/>
      <c r="HD91" s="10"/>
      <c r="HE91" s="10"/>
      <c r="HF91" s="10"/>
      <c r="HG91" s="10"/>
      <c r="HH91" s="10"/>
      <c r="HI91" s="10"/>
      <c r="HJ91" s="10"/>
      <c r="HK91" s="10"/>
      <c r="HL91" s="10"/>
      <c r="HM91" s="10"/>
      <c r="HN91" s="10"/>
      <c r="HO91" s="10"/>
      <c r="HP91" s="10"/>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row>
    <row r="92" spans="1:256" ht="18.5" customHeight="1" x14ac:dyDescent="0.35">
      <c r="A92" s="4" t="s">
        <v>29</v>
      </c>
      <c r="B92" s="98" t="s">
        <v>90</v>
      </c>
      <c r="C92" s="98"/>
      <c r="D92" s="98"/>
      <c r="E92" s="98"/>
      <c r="F92" s="98"/>
      <c r="G92" s="98"/>
      <c r="H92" s="98"/>
      <c r="I92" s="57">
        <f>(5/30/12)*0.015*100%</f>
        <v>2.0833333333333332E-4</v>
      </c>
      <c r="J92" s="32">
        <f>I24*I92</f>
        <v>0.51129422348484843</v>
      </c>
      <c r="K92" s="11"/>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c r="GN92" s="10"/>
      <c r="GO92" s="10"/>
      <c r="GP92" s="10"/>
      <c r="GQ92" s="10"/>
      <c r="GR92" s="10"/>
      <c r="GS92" s="10"/>
      <c r="GT92" s="10"/>
      <c r="GU92" s="10"/>
      <c r="GV92" s="10"/>
      <c r="GW92" s="10"/>
      <c r="GX92" s="10"/>
      <c r="GY92" s="10"/>
      <c r="GZ92" s="10"/>
      <c r="HA92" s="10"/>
      <c r="HB92" s="10"/>
      <c r="HC92" s="10"/>
      <c r="HD92" s="10"/>
      <c r="HE92" s="10"/>
      <c r="HF92" s="10"/>
      <c r="HG92" s="10"/>
      <c r="HH92" s="10"/>
      <c r="HI92" s="10"/>
      <c r="HJ92" s="10"/>
      <c r="HK92" s="10"/>
      <c r="HL92" s="10"/>
      <c r="HM92" s="10"/>
      <c r="HN92" s="10"/>
      <c r="HO92" s="10"/>
      <c r="HP92" s="10"/>
      <c r="HQ92" s="10"/>
      <c r="HR92" s="10"/>
      <c r="HS92" s="10"/>
      <c r="HT92" s="10"/>
      <c r="HU92" s="10"/>
      <c r="HV92" s="10"/>
      <c r="HW92" s="10"/>
      <c r="HX92" s="10"/>
      <c r="HY92" s="10"/>
      <c r="HZ92" s="10"/>
      <c r="IA92" s="10"/>
      <c r="IB92" s="10"/>
      <c r="IC92" s="10"/>
      <c r="ID92" s="10"/>
      <c r="IE92" s="10"/>
      <c r="IF92" s="10"/>
      <c r="IG92" s="10"/>
      <c r="IH92" s="10"/>
      <c r="II92" s="10"/>
      <c r="IJ92" s="10"/>
      <c r="IK92" s="10"/>
      <c r="IL92" s="10"/>
      <c r="IM92" s="10"/>
      <c r="IN92" s="10"/>
      <c r="IO92" s="10"/>
      <c r="IP92" s="10"/>
      <c r="IQ92" s="10"/>
      <c r="IR92" s="10"/>
      <c r="IS92" s="10"/>
      <c r="IT92" s="10"/>
      <c r="IU92" s="10"/>
      <c r="IV92" s="10"/>
    </row>
    <row r="93" spans="1:256" x14ac:dyDescent="0.35">
      <c r="A93" s="4" t="s">
        <v>32</v>
      </c>
      <c r="B93" s="98" t="s">
        <v>96</v>
      </c>
      <c r="C93" s="98"/>
      <c r="D93" s="98"/>
      <c r="E93" s="98"/>
      <c r="F93" s="98"/>
      <c r="G93" s="98"/>
      <c r="H93" s="98"/>
      <c r="I93" s="60">
        <f>(1/12)*0.0178*100%/2</f>
        <v>7.4166666666666662E-4</v>
      </c>
      <c r="J93" s="32">
        <f>I24*I93</f>
        <v>1.8202074356060605</v>
      </c>
      <c r="K93" s="11"/>
      <c r="L93" s="10"/>
      <c r="M93" s="10"/>
      <c r="N93" s="10"/>
      <c r="O93" s="59"/>
      <c r="P93" s="51"/>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row>
    <row r="94" spans="1:256" ht="31" customHeight="1" x14ac:dyDescent="0.35">
      <c r="A94" s="4" t="s">
        <v>8</v>
      </c>
      <c r="B94" s="98" t="s">
        <v>95</v>
      </c>
      <c r="C94" s="98"/>
      <c r="D94" s="98"/>
      <c r="E94" s="98"/>
      <c r="F94" s="98"/>
      <c r="G94" s="98"/>
      <c r="H94" s="98"/>
      <c r="I94" s="60">
        <f>11.11%*5.28%*50%</f>
        <v>2.9330399999999996E-3</v>
      </c>
      <c r="J94" s="32">
        <f>I24*I94</f>
        <v>7.1983027643999984</v>
      </c>
      <c r="K94" s="11"/>
      <c r="L94" s="62"/>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row>
    <row r="95" spans="1:256" x14ac:dyDescent="0.35">
      <c r="A95" s="1" t="s">
        <v>35</v>
      </c>
      <c r="B95" s="98" t="s">
        <v>89</v>
      </c>
      <c r="C95" s="98"/>
      <c r="D95" s="98"/>
      <c r="E95" s="98"/>
      <c r="F95" s="98"/>
      <c r="G95" s="98"/>
      <c r="H95" s="98"/>
      <c r="I95" s="57">
        <f>(1/30/12)*100%</f>
        <v>2.7777777777777779E-3</v>
      </c>
      <c r="J95" s="32">
        <f>I24*I95</f>
        <v>6.8172563131313133</v>
      </c>
      <c r="K95" s="11"/>
      <c r="L95" s="51"/>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row>
    <row r="96" spans="1:256" ht="15.75" customHeight="1" x14ac:dyDescent="0.35">
      <c r="A96" s="63"/>
      <c r="B96" s="99" t="s">
        <v>97</v>
      </c>
      <c r="C96" s="100"/>
      <c r="D96" s="100"/>
      <c r="E96" s="100"/>
      <c r="F96" s="100"/>
      <c r="G96" s="100"/>
      <c r="H96" s="101"/>
      <c r="I96" s="61">
        <f>SUM(I90:I95)</f>
        <v>0.10388304</v>
      </c>
      <c r="J96" s="41">
        <f>SUM(J90:J95)</f>
        <v>254.95103169621814</v>
      </c>
      <c r="K96" s="11"/>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row>
    <row r="97" spans="1:256" ht="15" customHeight="1" x14ac:dyDescent="0.35">
      <c r="A97" s="109"/>
      <c r="B97" s="109"/>
      <c r="C97" s="109"/>
      <c r="D97" s="109"/>
      <c r="E97" s="109"/>
      <c r="F97" s="109"/>
      <c r="G97" s="109"/>
      <c r="H97" s="109"/>
      <c r="I97" s="109"/>
      <c r="J97" s="109"/>
      <c r="K97" s="1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row>
    <row r="98" spans="1:256" ht="19" customHeight="1" x14ac:dyDescent="0.35">
      <c r="A98" s="109"/>
      <c r="B98" s="109"/>
      <c r="C98" s="109"/>
      <c r="D98" s="109"/>
      <c r="E98" s="109"/>
      <c r="F98" s="109"/>
      <c r="G98" s="109"/>
      <c r="H98" s="109"/>
      <c r="I98" s="109"/>
      <c r="J98" s="109"/>
      <c r="K98" s="1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row>
    <row r="99" spans="1:256" x14ac:dyDescent="0.35">
      <c r="A99" s="108" t="s">
        <v>58</v>
      </c>
      <c r="B99" s="108"/>
      <c r="C99" s="108"/>
      <c r="D99" s="108"/>
      <c r="E99" s="108"/>
      <c r="F99" s="108"/>
      <c r="G99" s="108"/>
      <c r="H99" s="108"/>
      <c r="I99" s="108"/>
      <c r="J99" s="11"/>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row>
    <row r="100" spans="1:256" x14ac:dyDescent="0.35">
      <c r="A100" s="3">
        <v>4</v>
      </c>
      <c r="B100" s="111" t="s">
        <v>59</v>
      </c>
      <c r="C100" s="111"/>
      <c r="D100" s="111"/>
      <c r="E100" s="111"/>
      <c r="F100" s="111"/>
      <c r="G100" s="111"/>
      <c r="H100" s="111"/>
      <c r="I100" s="8" t="s">
        <v>21</v>
      </c>
      <c r="J100" s="11"/>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row>
    <row r="101" spans="1:256" ht="19.899999999999999" customHeight="1" x14ac:dyDescent="0.35">
      <c r="A101" s="5" t="s">
        <v>54</v>
      </c>
      <c r="B101" s="97" t="s">
        <v>55</v>
      </c>
      <c r="C101" s="97"/>
      <c r="D101" s="97"/>
      <c r="E101" s="97"/>
      <c r="F101" s="97"/>
      <c r="G101" s="97"/>
      <c r="H101" s="97"/>
      <c r="I101" s="32">
        <f>J96</f>
        <v>254.95103169621814</v>
      </c>
      <c r="J101" s="11"/>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row>
    <row r="102" spans="1:256" ht="19.899999999999999" customHeight="1" x14ac:dyDescent="0.35">
      <c r="A102" s="5" t="s">
        <v>56</v>
      </c>
      <c r="B102" s="97" t="s">
        <v>57</v>
      </c>
      <c r="C102" s="97"/>
      <c r="D102" s="97"/>
      <c r="E102" s="97"/>
      <c r="F102" s="97"/>
      <c r="G102" s="97"/>
      <c r="H102" s="97"/>
      <c r="I102" s="32">
        <v>0</v>
      </c>
      <c r="J102" s="11"/>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row>
    <row r="103" spans="1:256" x14ac:dyDescent="0.35">
      <c r="A103" s="107" t="s">
        <v>1</v>
      </c>
      <c r="B103" s="107"/>
      <c r="C103" s="107"/>
      <c r="D103" s="107"/>
      <c r="E103" s="107"/>
      <c r="F103" s="107"/>
      <c r="G103" s="107"/>
      <c r="H103" s="107"/>
      <c r="I103" s="33">
        <f>SUM(I101+I102)</f>
        <v>254.95103169621814</v>
      </c>
      <c r="J103" s="11"/>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row>
    <row r="104" spans="1:256" ht="17.5" customHeight="1" x14ac:dyDescent="0.35">
      <c r="A104" s="102"/>
      <c r="B104" s="102"/>
      <c r="C104" s="102"/>
      <c r="D104" s="102"/>
      <c r="E104" s="102"/>
      <c r="F104" s="102"/>
      <c r="G104" s="102"/>
      <c r="H104" s="102"/>
      <c r="I104" s="102"/>
      <c r="J104" s="103"/>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row>
    <row r="105" spans="1:256" ht="15" customHeight="1" x14ac:dyDescent="0.35">
      <c r="A105" s="102"/>
      <c r="B105" s="102"/>
      <c r="C105" s="102"/>
      <c r="D105" s="102"/>
      <c r="E105" s="102"/>
      <c r="F105" s="102"/>
      <c r="G105" s="102"/>
      <c r="H105" s="102"/>
      <c r="I105" s="102"/>
      <c r="J105" s="103"/>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row>
    <row r="106" spans="1:256" x14ac:dyDescent="0.35">
      <c r="A106" s="108" t="s">
        <v>60</v>
      </c>
      <c r="B106" s="108"/>
      <c r="C106" s="108"/>
      <c r="D106" s="108"/>
      <c r="E106" s="108"/>
      <c r="F106" s="108"/>
      <c r="G106" s="108"/>
      <c r="H106" s="108"/>
      <c r="I106" s="108"/>
      <c r="J106" s="11"/>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row>
    <row r="107" spans="1:256" x14ac:dyDescent="0.35">
      <c r="A107" s="6">
        <v>5</v>
      </c>
      <c r="B107" s="107" t="s">
        <v>61</v>
      </c>
      <c r="C107" s="107"/>
      <c r="D107" s="107"/>
      <c r="E107" s="107"/>
      <c r="F107" s="107"/>
      <c r="G107" s="107"/>
      <c r="H107" s="107"/>
      <c r="I107" s="6" t="s">
        <v>21</v>
      </c>
      <c r="J107" s="11"/>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row>
    <row r="108" spans="1:256" ht="17.25" customHeight="1" x14ac:dyDescent="0.35">
      <c r="A108" s="4" t="s">
        <v>14</v>
      </c>
      <c r="B108" s="98" t="s">
        <v>62</v>
      </c>
      <c r="C108" s="98"/>
      <c r="D108" s="98"/>
      <c r="E108" s="98"/>
      <c r="F108" s="98"/>
      <c r="G108" s="98"/>
      <c r="H108" s="98"/>
      <c r="I108" s="42">
        <v>0</v>
      </c>
      <c r="J108" s="11"/>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row>
    <row r="109" spans="1:256" ht="15.75" customHeight="1" x14ac:dyDescent="0.35">
      <c r="A109" s="4" t="s">
        <v>15</v>
      </c>
      <c r="B109" s="98" t="s">
        <v>63</v>
      </c>
      <c r="C109" s="98"/>
      <c r="D109" s="98"/>
      <c r="E109" s="98"/>
      <c r="F109" s="98"/>
      <c r="G109" s="98"/>
      <c r="H109" s="98"/>
      <c r="I109" s="34"/>
      <c r="J109" s="11"/>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row>
    <row r="110" spans="1:256" ht="15.75" customHeight="1" x14ac:dyDescent="0.35">
      <c r="A110" s="4" t="s">
        <v>29</v>
      </c>
      <c r="B110" s="97" t="s">
        <v>64</v>
      </c>
      <c r="C110" s="97"/>
      <c r="D110" s="97"/>
      <c r="E110" s="97"/>
      <c r="F110" s="97"/>
      <c r="G110" s="97"/>
      <c r="H110" s="97"/>
      <c r="I110" s="34"/>
      <c r="J110" s="11"/>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row>
    <row r="111" spans="1:256" ht="15.75" customHeight="1" x14ac:dyDescent="0.35">
      <c r="A111" s="4" t="s">
        <v>32</v>
      </c>
      <c r="B111" s="98" t="s">
        <v>65</v>
      </c>
      <c r="C111" s="98"/>
      <c r="D111" s="98"/>
      <c r="E111" s="98"/>
      <c r="F111" s="98"/>
      <c r="G111" s="98"/>
      <c r="H111" s="98"/>
      <c r="I111" s="34" t="s">
        <v>66</v>
      </c>
      <c r="J111" s="11"/>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row>
    <row r="112" spans="1:256" ht="15.75" customHeight="1" x14ac:dyDescent="0.35">
      <c r="A112" s="99" t="s">
        <v>1</v>
      </c>
      <c r="B112" s="100"/>
      <c r="C112" s="100"/>
      <c r="D112" s="100"/>
      <c r="E112" s="100"/>
      <c r="F112" s="100"/>
      <c r="G112" s="100"/>
      <c r="H112" s="101"/>
      <c r="I112" s="39">
        <f>SUM(I108:I111)</f>
        <v>0</v>
      </c>
      <c r="J112" s="11"/>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row>
    <row r="113" spans="1:256" ht="13" customHeight="1" x14ac:dyDescent="0.35">
      <c r="A113" s="102"/>
      <c r="B113" s="102"/>
      <c r="C113" s="102"/>
      <c r="D113" s="102"/>
      <c r="E113" s="102"/>
      <c r="F113" s="102"/>
      <c r="G113" s="102"/>
      <c r="H113" s="102"/>
      <c r="I113" s="102"/>
      <c r="J113" s="103"/>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c r="BN113" s="10"/>
      <c r="BO113" s="10"/>
      <c r="BP113" s="10"/>
      <c r="BQ113" s="10"/>
      <c r="BR113" s="10"/>
      <c r="BS113" s="10"/>
      <c r="BT113" s="10"/>
      <c r="BU113" s="10"/>
      <c r="BV113" s="10"/>
      <c r="BW113" s="10"/>
      <c r="BX113" s="10"/>
      <c r="BY113" s="10"/>
      <c r="BZ113" s="10"/>
      <c r="CA113" s="10"/>
      <c r="CB113" s="10"/>
      <c r="CC113" s="10"/>
      <c r="CD113" s="10"/>
      <c r="CE113" s="10"/>
      <c r="CF113" s="10"/>
      <c r="CG113" s="10"/>
      <c r="CH113" s="10"/>
      <c r="CI113" s="10"/>
      <c r="CJ113" s="10"/>
      <c r="CK113" s="10"/>
      <c r="CL113" s="10"/>
      <c r="CM113" s="10"/>
      <c r="CN113" s="10"/>
      <c r="CO113" s="10"/>
      <c r="CP113" s="10"/>
      <c r="CQ113" s="10"/>
      <c r="CR113" s="10"/>
      <c r="CS113" s="10"/>
      <c r="CT113" s="10"/>
      <c r="CU113" s="10"/>
      <c r="CV113" s="10"/>
      <c r="CW113" s="10"/>
      <c r="CX113" s="10"/>
      <c r="CY113" s="10"/>
      <c r="CZ113" s="10"/>
      <c r="DA113" s="10"/>
      <c r="DB113" s="10"/>
      <c r="DC113" s="10"/>
      <c r="DD113" s="10"/>
      <c r="DE113" s="10"/>
      <c r="DF113" s="10"/>
      <c r="DG113" s="10"/>
      <c r="DH113" s="10"/>
      <c r="DI113" s="10"/>
      <c r="DJ113" s="10"/>
      <c r="DK113" s="10"/>
      <c r="DL113" s="10"/>
      <c r="DM113" s="10"/>
      <c r="DN113" s="10"/>
      <c r="DO113" s="10"/>
      <c r="DP113" s="10"/>
      <c r="DQ113" s="10"/>
      <c r="DR113" s="10"/>
      <c r="DS113" s="10"/>
      <c r="DT113" s="10"/>
      <c r="DU113" s="10"/>
      <c r="DV113" s="10"/>
      <c r="DW113" s="10"/>
      <c r="DX113" s="10"/>
      <c r="DY113" s="10"/>
      <c r="DZ113" s="10"/>
      <c r="EA113" s="10"/>
      <c r="EB113" s="10"/>
      <c r="EC113" s="10"/>
      <c r="ED113" s="10"/>
      <c r="EE113" s="10"/>
      <c r="EF113" s="10"/>
      <c r="EG113" s="10"/>
      <c r="EH113" s="10"/>
      <c r="EI113" s="10"/>
      <c r="EJ113" s="10"/>
      <c r="EK113" s="10"/>
      <c r="EL113" s="10"/>
      <c r="EM113" s="10"/>
      <c r="EN113" s="10"/>
      <c r="EO113" s="10"/>
      <c r="EP113" s="10"/>
      <c r="EQ113" s="10"/>
      <c r="ER113" s="10"/>
      <c r="ES113" s="10"/>
      <c r="ET113" s="10"/>
      <c r="EU113" s="10"/>
      <c r="EV113" s="10"/>
      <c r="EW113" s="10"/>
      <c r="EX113" s="10"/>
      <c r="EY113" s="10"/>
      <c r="EZ113" s="10"/>
      <c r="FA113" s="10"/>
      <c r="FB113" s="10"/>
      <c r="FC113" s="10"/>
      <c r="FD113" s="10"/>
      <c r="FE113" s="10"/>
      <c r="FF113" s="10"/>
      <c r="FG113" s="10"/>
      <c r="FH113" s="10"/>
      <c r="FI113" s="10"/>
      <c r="FJ113" s="10"/>
      <c r="FK113" s="10"/>
      <c r="FL113" s="10"/>
      <c r="FM113" s="10"/>
      <c r="FN113" s="10"/>
      <c r="FO113" s="10"/>
      <c r="FP113" s="10"/>
      <c r="FQ113" s="10"/>
      <c r="FR113" s="10"/>
      <c r="FS113" s="10"/>
      <c r="FT113" s="10"/>
      <c r="FU113" s="10"/>
      <c r="FV113" s="10"/>
      <c r="FW113" s="10"/>
      <c r="FX113" s="10"/>
      <c r="FY113" s="10"/>
      <c r="FZ113" s="10"/>
      <c r="GA113" s="10"/>
      <c r="GB113" s="10"/>
      <c r="GC113" s="10"/>
      <c r="GD113" s="10"/>
      <c r="GE113" s="10"/>
      <c r="GF113" s="10"/>
      <c r="GG113" s="10"/>
      <c r="GH113" s="10"/>
      <c r="GI113" s="10"/>
      <c r="GJ113" s="10"/>
      <c r="GK113" s="10"/>
      <c r="GL113" s="10"/>
      <c r="GM113" s="10"/>
      <c r="GN113" s="10"/>
      <c r="GO113" s="10"/>
      <c r="GP113" s="10"/>
      <c r="GQ113" s="10"/>
      <c r="GR113" s="10"/>
      <c r="GS113" s="10"/>
      <c r="GT113" s="10"/>
      <c r="GU113" s="10"/>
      <c r="GV113" s="10"/>
      <c r="GW113" s="10"/>
      <c r="GX113" s="10"/>
      <c r="GY113" s="10"/>
      <c r="GZ113" s="10"/>
      <c r="HA113" s="10"/>
      <c r="HB113" s="10"/>
      <c r="HC113" s="10"/>
      <c r="HD113" s="10"/>
      <c r="HE113" s="10"/>
      <c r="HF113" s="10"/>
      <c r="HG113" s="10"/>
      <c r="HH113" s="10"/>
      <c r="HI113" s="10"/>
      <c r="HJ113" s="10"/>
      <c r="HK113" s="10"/>
      <c r="HL113" s="10"/>
      <c r="HM113" s="10"/>
      <c r="HN113" s="10"/>
      <c r="HO113" s="10"/>
      <c r="HP113" s="10"/>
      <c r="HQ113" s="10"/>
      <c r="HR113" s="10"/>
      <c r="HS113" s="10"/>
      <c r="HT113" s="10"/>
      <c r="HU113" s="10"/>
      <c r="HV113" s="10"/>
      <c r="HW113" s="10"/>
      <c r="HX113" s="10"/>
      <c r="HY113" s="10"/>
      <c r="HZ113" s="10"/>
      <c r="IA113" s="10"/>
      <c r="IB113" s="10"/>
      <c r="IC113" s="10"/>
      <c r="ID113" s="10"/>
      <c r="IE113" s="10"/>
      <c r="IF113" s="10"/>
      <c r="IG113" s="10"/>
      <c r="IH113" s="10"/>
      <c r="II113" s="10"/>
      <c r="IJ113" s="10"/>
      <c r="IK113" s="10"/>
      <c r="IL113" s="10"/>
      <c r="IM113" s="10"/>
      <c r="IN113" s="10"/>
      <c r="IO113" s="10"/>
      <c r="IP113" s="10"/>
      <c r="IQ113" s="10"/>
      <c r="IR113" s="10"/>
      <c r="IS113" s="10"/>
      <c r="IT113" s="10"/>
      <c r="IU113" s="10"/>
      <c r="IV113" s="10"/>
    </row>
    <row r="114" spans="1:256" ht="15" customHeight="1" x14ac:dyDescent="0.35">
      <c r="A114" s="102"/>
      <c r="B114" s="102"/>
      <c r="C114" s="102"/>
      <c r="D114" s="102"/>
      <c r="E114" s="102"/>
      <c r="F114" s="102"/>
      <c r="G114" s="102"/>
      <c r="H114" s="102"/>
      <c r="I114" s="102"/>
      <c r="J114" s="103"/>
      <c r="K114" s="10"/>
      <c r="L114" s="10"/>
    </row>
    <row r="115" spans="1:256" s="52" customFormat="1" ht="15.5" x14ac:dyDescent="0.3">
      <c r="A115" s="104" t="s">
        <v>98</v>
      </c>
      <c r="B115" s="105"/>
      <c r="C115" s="105"/>
      <c r="D115" s="105"/>
      <c r="E115" s="105"/>
      <c r="F115" s="105"/>
      <c r="G115" s="105"/>
      <c r="H115" s="106"/>
    </row>
    <row r="116" spans="1:256" s="52" customFormat="1" ht="13" x14ac:dyDescent="0.3">
      <c r="A116" s="94"/>
      <c r="B116" s="94"/>
      <c r="C116" s="94"/>
      <c r="D116" s="94"/>
      <c r="E116" s="94"/>
      <c r="F116" s="94"/>
      <c r="G116" s="94"/>
      <c r="H116" s="94"/>
      <c r="I116" s="94"/>
      <c r="J116" s="94"/>
    </row>
    <row r="117" spans="1:256" s="69" customFormat="1" ht="29" customHeight="1" x14ac:dyDescent="0.35">
      <c r="A117" s="20">
        <v>6</v>
      </c>
      <c r="B117" s="95" t="s">
        <v>99</v>
      </c>
      <c r="C117" s="95"/>
      <c r="D117" s="95"/>
      <c r="E117" s="95"/>
      <c r="F117" s="20" t="s">
        <v>25</v>
      </c>
      <c r="G117" s="86" t="s">
        <v>21</v>
      </c>
      <c r="H117" s="86"/>
    </row>
    <row r="118" spans="1:256" s="69" customFormat="1" x14ac:dyDescent="0.35">
      <c r="A118" s="20" t="s">
        <v>14</v>
      </c>
      <c r="B118" s="95" t="s">
        <v>5</v>
      </c>
      <c r="C118" s="95"/>
      <c r="D118" s="95"/>
      <c r="E118" s="95"/>
      <c r="F118" s="70">
        <v>0.06</v>
      </c>
      <c r="G118" s="96">
        <f>(I24+I73+J84+I103+I112)*F118</f>
        <v>302.55318751690999</v>
      </c>
      <c r="H118" s="96"/>
    </row>
    <row r="119" spans="1:256" s="69" customFormat="1" x14ac:dyDescent="0.35">
      <c r="A119" s="20" t="s">
        <v>15</v>
      </c>
      <c r="B119" s="95" t="s">
        <v>7</v>
      </c>
      <c r="C119" s="95"/>
      <c r="D119" s="95"/>
      <c r="E119" s="95"/>
      <c r="F119" s="70">
        <v>6.7900000000000002E-2</v>
      </c>
      <c r="G119" s="96">
        <f>(I24+I73+J84+I103+I112)*F119</f>
        <v>342.38935720663653</v>
      </c>
      <c r="H119" s="96"/>
    </row>
    <row r="120" spans="1:256" s="69" customFormat="1" x14ac:dyDescent="0.35">
      <c r="A120" s="20" t="s">
        <v>29</v>
      </c>
      <c r="B120" s="95" t="s">
        <v>6</v>
      </c>
      <c r="C120" s="95"/>
      <c r="D120" s="95"/>
      <c r="E120" s="95"/>
      <c r="F120" s="70"/>
      <c r="G120" s="96"/>
      <c r="H120" s="96"/>
    </row>
    <row r="121" spans="1:256" s="69" customFormat="1" x14ac:dyDescent="0.35">
      <c r="A121" s="20"/>
      <c r="B121" s="95" t="s">
        <v>100</v>
      </c>
      <c r="C121" s="95"/>
      <c r="D121" s="95"/>
      <c r="E121" s="95"/>
      <c r="F121" s="66">
        <v>1.6500000000000001E-2</v>
      </c>
      <c r="G121" s="96">
        <f>(I24+I73+J84+I103+I112)*F121</f>
        <v>83.202126567150259</v>
      </c>
      <c r="H121" s="96"/>
      <c r="I121" s="67" t="s">
        <v>121</v>
      </c>
    </row>
    <row r="122" spans="1:256" s="69" customFormat="1" x14ac:dyDescent="0.35">
      <c r="A122" s="20"/>
      <c r="B122" s="95" t="s">
        <v>101</v>
      </c>
      <c r="C122" s="95"/>
      <c r="D122" s="95"/>
      <c r="E122" s="95"/>
      <c r="F122" s="66">
        <v>7.5999999999999998E-2</v>
      </c>
      <c r="G122" s="96">
        <f>(I24+I73+J84+I103+I112)*F122</f>
        <v>383.23403752141934</v>
      </c>
      <c r="H122" s="96"/>
      <c r="I122" s="67" t="s">
        <v>121</v>
      </c>
    </row>
    <row r="123" spans="1:256" s="69" customFormat="1" x14ac:dyDescent="0.35">
      <c r="A123" s="20"/>
      <c r="B123" s="95" t="s">
        <v>102</v>
      </c>
      <c r="C123" s="95"/>
      <c r="D123" s="95"/>
      <c r="E123" s="95"/>
      <c r="F123" s="70"/>
      <c r="G123" s="96"/>
      <c r="H123" s="96"/>
    </row>
    <row r="124" spans="1:256" s="69" customFormat="1" x14ac:dyDescent="0.35">
      <c r="A124" s="20"/>
      <c r="B124" s="95" t="s">
        <v>129</v>
      </c>
      <c r="C124" s="95"/>
      <c r="D124" s="95"/>
      <c r="E124" s="95"/>
      <c r="F124" s="66">
        <v>0.05</v>
      </c>
      <c r="G124" s="96">
        <f>(I24+I73+J84+I103+I112)*F124</f>
        <v>252.12765626409168</v>
      </c>
      <c r="H124" s="96"/>
    </row>
    <row r="125" spans="1:256" s="69" customFormat="1" x14ac:dyDescent="0.35">
      <c r="A125" s="20"/>
      <c r="B125" s="95" t="s">
        <v>97</v>
      </c>
      <c r="C125" s="95"/>
      <c r="D125" s="95"/>
      <c r="E125" s="95"/>
      <c r="G125" s="96"/>
      <c r="H125" s="96"/>
    </row>
    <row r="126" spans="1:256" s="69" customFormat="1" x14ac:dyDescent="0.35">
      <c r="A126" s="86" t="s">
        <v>103</v>
      </c>
      <c r="B126" s="86"/>
      <c r="C126" s="86"/>
      <c r="D126" s="86"/>
      <c r="E126" s="86"/>
      <c r="F126" s="68">
        <f>SUM(F118:F124)</f>
        <v>0.27040000000000003</v>
      </c>
      <c r="G126" s="91">
        <f>SUM(G118:H124)</f>
        <v>1363.5063650762077</v>
      </c>
      <c r="H126" s="91"/>
    </row>
    <row r="127" spans="1:256" ht="15" customHeight="1" x14ac:dyDescent="0.35">
      <c r="A127" s="10"/>
      <c r="B127" s="10"/>
      <c r="C127" s="10"/>
      <c r="D127" s="10"/>
      <c r="E127" s="10"/>
      <c r="F127" s="10"/>
      <c r="G127" s="46"/>
      <c r="H127" s="46"/>
      <c r="I127" s="10"/>
      <c r="J127" s="11"/>
      <c r="K127" s="10"/>
      <c r="L127" s="10"/>
    </row>
    <row r="128" spans="1:256" ht="15" customHeight="1" x14ac:dyDescent="0.35">
      <c r="A128" s="10"/>
      <c r="B128" s="10"/>
      <c r="C128" s="10"/>
      <c r="D128" s="10"/>
      <c r="E128" s="10"/>
      <c r="F128" s="10"/>
      <c r="G128" s="10"/>
      <c r="H128" s="10"/>
      <c r="I128" s="10"/>
      <c r="J128" s="11"/>
      <c r="K128" s="10"/>
      <c r="L128" s="10"/>
    </row>
    <row r="129" spans="1:12" ht="15" customHeight="1" x14ac:dyDescent="0.35">
      <c r="A129" s="10"/>
      <c r="B129" s="10"/>
      <c r="C129" s="10"/>
      <c r="D129" s="10"/>
      <c r="E129" s="10"/>
      <c r="F129" s="10"/>
      <c r="G129" s="10"/>
      <c r="H129" s="10"/>
      <c r="I129" s="10"/>
      <c r="J129" s="11"/>
      <c r="K129" s="10"/>
      <c r="L129" s="10"/>
    </row>
    <row r="130" spans="1:12" s="52" customFormat="1" ht="15.5" x14ac:dyDescent="0.3">
      <c r="A130" s="92" t="s">
        <v>104</v>
      </c>
      <c r="B130" s="93"/>
      <c r="C130" s="93"/>
      <c r="D130" s="93"/>
      <c r="E130" s="93"/>
      <c r="F130" s="93"/>
      <c r="G130" s="93"/>
      <c r="H130" s="93"/>
    </row>
    <row r="131" spans="1:12" s="52" customFormat="1" ht="13" x14ac:dyDescent="0.3">
      <c r="A131" s="94"/>
      <c r="B131" s="94"/>
      <c r="C131" s="94"/>
      <c r="D131" s="94"/>
      <c r="E131" s="94"/>
      <c r="F131" s="94"/>
      <c r="G131" s="94"/>
      <c r="H131" s="94"/>
      <c r="I131" s="94"/>
    </row>
    <row r="132" spans="1:12" customFormat="1" x14ac:dyDescent="0.35">
      <c r="A132" s="20"/>
      <c r="B132" s="86" t="s">
        <v>67</v>
      </c>
      <c r="C132" s="86"/>
      <c r="D132" s="86"/>
      <c r="E132" s="86"/>
      <c r="F132" s="86"/>
      <c r="G132" s="86"/>
      <c r="H132" s="20" t="s">
        <v>21</v>
      </c>
    </row>
    <row r="133" spans="1:12" customFormat="1" x14ac:dyDescent="0.35">
      <c r="A133" s="20" t="s">
        <v>14</v>
      </c>
      <c r="B133" s="90" t="s">
        <v>68</v>
      </c>
      <c r="C133" s="90"/>
      <c r="D133" s="90"/>
      <c r="E133" s="90"/>
      <c r="F133" s="90"/>
      <c r="G133" s="90"/>
      <c r="H133" s="72">
        <f>I24</f>
        <v>2454.2122727272726</v>
      </c>
    </row>
    <row r="134" spans="1:12" customFormat="1" x14ac:dyDescent="0.35">
      <c r="A134" s="20" t="s">
        <v>15</v>
      </c>
      <c r="B134" s="90" t="s">
        <v>105</v>
      </c>
      <c r="C134" s="90"/>
      <c r="D134" s="90"/>
      <c r="E134" s="90"/>
      <c r="F134" s="90"/>
      <c r="G134" s="90"/>
      <c r="H134" s="72">
        <f>I73</f>
        <v>2171.1489374549087</v>
      </c>
    </row>
    <row r="135" spans="1:12" customFormat="1" x14ac:dyDescent="0.35">
      <c r="A135" s="20" t="s">
        <v>29</v>
      </c>
      <c r="B135" s="90" t="s">
        <v>49</v>
      </c>
      <c r="C135" s="90"/>
      <c r="D135" s="90"/>
      <c r="E135" s="90"/>
      <c r="F135" s="90"/>
      <c r="G135" s="90"/>
      <c r="H135" s="72">
        <f>J84</f>
        <v>162.24088340343434</v>
      </c>
    </row>
    <row r="136" spans="1:12" customFormat="1" x14ac:dyDescent="0.35">
      <c r="A136" s="20" t="s">
        <v>32</v>
      </c>
      <c r="B136" s="89" t="s">
        <v>52</v>
      </c>
      <c r="C136" s="89"/>
      <c r="D136" s="89"/>
      <c r="E136" s="89"/>
      <c r="F136" s="89"/>
      <c r="G136" s="89"/>
      <c r="H136" s="72">
        <f>I103</f>
        <v>254.95103169621814</v>
      </c>
    </row>
    <row r="137" spans="1:12" customFormat="1" x14ac:dyDescent="0.35">
      <c r="A137" s="20" t="s">
        <v>8</v>
      </c>
      <c r="B137" s="90" t="s">
        <v>106</v>
      </c>
      <c r="C137" s="90"/>
      <c r="D137" s="90"/>
      <c r="E137" s="90"/>
      <c r="F137" s="90"/>
      <c r="G137" s="90"/>
      <c r="H137" s="83">
        <f>I112</f>
        <v>0</v>
      </c>
    </row>
    <row r="138" spans="1:12" customFormat="1" ht="13" customHeight="1" x14ac:dyDescent="0.35">
      <c r="A138" s="86" t="s">
        <v>107</v>
      </c>
      <c r="B138" s="86"/>
      <c r="C138" s="86"/>
      <c r="D138" s="86"/>
      <c r="E138" s="86"/>
      <c r="F138" s="86"/>
      <c r="G138" s="86"/>
      <c r="H138" s="73">
        <f>SUM(H133:H137)</f>
        <v>5042.5531252818337</v>
      </c>
    </row>
    <row r="139" spans="1:12" customFormat="1" x14ac:dyDescent="0.35">
      <c r="A139" s="20" t="s">
        <v>35</v>
      </c>
      <c r="B139" s="90" t="s">
        <v>108</v>
      </c>
      <c r="C139" s="90"/>
      <c r="D139" s="90"/>
      <c r="E139" s="90"/>
      <c r="F139" s="90"/>
      <c r="G139" s="90"/>
      <c r="H139" s="72">
        <f>G126</f>
        <v>1363.5063650762077</v>
      </c>
    </row>
    <row r="140" spans="1:12" customFormat="1" ht="13" customHeight="1" x14ac:dyDescent="0.35">
      <c r="A140" s="86" t="s">
        <v>109</v>
      </c>
      <c r="B140" s="86"/>
      <c r="C140" s="86"/>
      <c r="D140" s="86"/>
      <c r="E140" s="86"/>
      <c r="F140" s="86"/>
      <c r="G140" s="86"/>
      <c r="H140" s="74">
        <f>H138+H139</f>
        <v>6406.0594903580413</v>
      </c>
    </row>
    <row r="141" spans="1:12" s="52" customFormat="1" ht="13" customHeight="1" x14ac:dyDescent="0.3">
      <c r="A141" s="87" t="s">
        <v>110</v>
      </c>
      <c r="B141" s="87"/>
      <c r="C141" s="87"/>
      <c r="D141" s="87"/>
      <c r="E141" s="87"/>
      <c r="F141" s="87"/>
      <c r="G141" s="87"/>
      <c r="H141" s="75">
        <f>12*H140</f>
        <v>76872.713884296492</v>
      </c>
    </row>
    <row r="142" spans="1:12" s="71" customFormat="1" ht="15" customHeight="1" x14ac:dyDescent="0.3">
      <c r="A142" s="88" t="s">
        <v>111</v>
      </c>
      <c r="B142" s="88"/>
      <c r="C142" s="88"/>
      <c r="D142" s="88"/>
      <c r="E142" s="88"/>
      <c r="F142" s="88"/>
      <c r="G142" s="88"/>
      <c r="H142" s="88"/>
    </row>
    <row r="143" spans="1:12" s="71" customFormat="1" ht="121" customHeight="1" x14ac:dyDescent="0.3">
      <c r="A143" s="89" t="s">
        <v>112</v>
      </c>
      <c r="B143" s="89"/>
      <c r="C143" s="89"/>
      <c r="D143" s="89"/>
      <c r="E143" s="89"/>
      <c r="F143" s="89"/>
      <c r="G143" s="89"/>
      <c r="H143" s="89"/>
    </row>
    <row r="144" spans="1:12" x14ac:dyDescent="0.35">
      <c r="A144" s="27"/>
      <c r="B144" s="27"/>
      <c r="C144" s="27"/>
      <c r="D144" s="27"/>
      <c r="E144" s="27"/>
      <c r="F144" s="27"/>
      <c r="G144" s="27"/>
      <c r="H144" s="27"/>
    </row>
  </sheetData>
  <mergeCells count="141">
    <mergeCell ref="B17:F17"/>
    <mergeCell ref="G17:I17"/>
    <mergeCell ref="A18:J19"/>
    <mergeCell ref="A20:I20"/>
    <mergeCell ref="B21:G21"/>
    <mergeCell ref="B22:H22"/>
    <mergeCell ref="B14:F14"/>
    <mergeCell ref="G14:I14"/>
    <mergeCell ref="B15:F15"/>
    <mergeCell ref="G15:I15"/>
    <mergeCell ref="B16:F16"/>
    <mergeCell ref="G16:I16"/>
    <mergeCell ref="J1:J17"/>
    <mergeCell ref="A3:I3"/>
    <mergeCell ref="A4:I4"/>
    <mergeCell ref="A5:I5"/>
    <mergeCell ref="A6:I6"/>
    <mergeCell ref="A8:I8"/>
    <mergeCell ref="A9:I9"/>
    <mergeCell ref="A10:I10"/>
    <mergeCell ref="A11:I12"/>
    <mergeCell ref="A13:I13"/>
    <mergeCell ref="B30:H30"/>
    <mergeCell ref="B31:G31"/>
    <mergeCell ref="B32:G32"/>
    <mergeCell ref="A33:G33"/>
    <mergeCell ref="A34:I34"/>
    <mergeCell ref="A35:J36"/>
    <mergeCell ref="B23:G23"/>
    <mergeCell ref="A24:H24"/>
    <mergeCell ref="A25:I25"/>
    <mergeCell ref="A26:J27"/>
    <mergeCell ref="A28:I28"/>
    <mergeCell ref="A29:I29"/>
    <mergeCell ref="B43:G43"/>
    <mergeCell ref="B44:G44"/>
    <mergeCell ref="B45:G45"/>
    <mergeCell ref="A46:G46"/>
    <mergeCell ref="B47:G47"/>
    <mergeCell ref="A48:G48"/>
    <mergeCell ref="A37:I37"/>
    <mergeCell ref="B38:G38"/>
    <mergeCell ref="B39:G39"/>
    <mergeCell ref="B40:G40"/>
    <mergeCell ref="B41:C41"/>
    <mergeCell ref="B42:G42"/>
    <mergeCell ref="B56:G56"/>
    <mergeCell ref="B57:G57"/>
    <mergeCell ref="B58:G58"/>
    <mergeCell ref="B59:H59"/>
    <mergeCell ref="B60:G60"/>
    <mergeCell ref="B61:G61"/>
    <mergeCell ref="A49:I49"/>
    <mergeCell ref="A50:J51"/>
    <mergeCell ref="A52:I52"/>
    <mergeCell ref="B53:H53"/>
    <mergeCell ref="B54:H54"/>
    <mergeCell ref="B55:G55"/>
    <mergeCell ref="B69:H69"/>
    <mergeCell ref="B70:H70"/>
    <mergeCell ref="B71:H71"/>
    <mergeCell ref="B72:H72"/>
    <mergeCell ref="A73:H73"/>
    <mergeCell ref="A74:K75"/>
    <mergeCell ref="B62:G62"/>
    <mergeCell ref="B63:G63"/>
    <mergeCell ref="B64:H64"/>
    <mergeCell ref="A65:I65"/>
    <mergeCell ref="A66:J67"/>
    <mergeCell ref="A68:I68"/>
    <mergeCell ref="B82:H82"/>
    <mergeCell ref="B83:H83"/>
    <mergeCell ref="B84:H84"/>
    <mergeCell ref="A85:J86"/>
    <mergeCell ref="A87:J87"/>
    <mergeCell ref="A88:J88"/>
    <mergeCell ref="A76:J76"/>
    <mergeCell ref="B77:H77"/>
    <mergeCell ref="B78:H78"/>
    <mergeCell ref="B79:H79"/>
    <mergeCell ref="B80:H80"/>
    <mergeCell ref="B81:H81"/>
    <mergeCell ref="B95:H95"/>
    <mergeCell ref="B96:H96"/>
    <mergeCell ref="A97:K98"/>
    <mergeCell ref="A99:I99"/>
    <mergeCell ref="B100:H100"/>
    <mergeCell ref="B101:H101"/>
    <mergeCell ref="B89:H89"/>
    <mergeCell ref="B90:H90"/>
    <mergeCell ref="B91:H91"/>
    <mergeCell ref="B92:H92"/>
    <mergeCell ref="B93:H93"/>
    <mergeCell ref="B94:H94"/>
    <mergeCell ref="B109:H109"/>
    <mergeCell ref="B110:H110"/>
    <mergeCell ref="B111:H111"/>
    <mergeCell ref="A112:H112"/>
    <mergeCell ref="A113:J114"/>
    <mergeCell ref="A115:H115"/>
    <mergeCell ref="B102:H102"/>
    <mergeCell ref="A103:H103"/>
    <mergeCell ref="A104:J105"/>
    <mergeCell ref="A106:I106"/>
    <mergeCell ref="B107:H107"/>
    <mergeCell ref="B108:H108"/>
    <mergeCell ref="B120:E120"/>
    <mergeCell ref="G120:H120"/>
    <mergeCell ref="B121:E121"/>
    <mergeCell ref="G121:H121"/>
    <mergeCell ref="B122:E122"/>
    <mergeCell ref="G122:H122"/>
    <mergeCell ref="A116:J116"/>
    <mergeCell ref="B117:E117"/>
    <mergeCell ref="G117:H117"/>
    <mergeCell ref="B118:E118"/>
    <mergeCell ref="G118:H118"/>
    <mergeCell ref="B119:E119"/>
    <mergeCell ref="G119:H119"/>
    <mergeCell ref="A126:E126"/>
    <mergeCell ref="G126:H126"/>
    <mergeCell ref="A130:H130"/>
    <mergeCell ref="A131:I131"/>
    <mergeCell ref="B132:G132"/>
    <mergeCell ref="B133:G133"/>
    <mergeCell ref="B123:E123"/>
    <mergeCell ref="G123:H123"/>
    <mergeCell ref="B124:E124"/>
    <mergeCell ref="G124:H124"/>
    <mergeCell ref="B125:E125"/>
    <mergeCell ref="G125:H125"/>
    <mergeCell ref="A140:G140"/>
    <mergeCell ref="A141:G141"/>
    <mergeCell ref="A142:H142"/>
    <mergeCell ref="A143:H143"/>
    <mergeCell ref="B134:G134"/>
    <mergeCell ref="B135:G135"/>
    <mergeCell ref="B136:G136"/>
    <mergeCell ref="B137:G137"/>
    <mergeCell ref="A138:G138"/>
    <mergeCell ref="B139:G139"/>
  </mergeCells>
  <pageMargins left="0.511811024" right="0.511811024" top="0.78740157499999996" bottom="0.78740157499999996" header="0.31496062000000002" footer="0.31496062000000002"/>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6CBEB0-7448-4E46-AA5E-15AAD84AC4FC}">
  <dimension ref="A1:IV144"/>
  <sheetViews>
    <sheetView topLeftCell="A49" workbookViewId="0">
      <selection activeCell="P56" sqref="P56"/>
    </sheetView>
  </sheetViews>
  <sheetFormatPr defaultColWidth="8.7265625" defaultRowHeight="14.5" x14ac:dyDescent="0.35"/>
  <cols>
    <col min="1" max="1" width="9" style="13" bestFit="1" customWidth="1"/>
    <col min="2" max="2" width="10.453125" style="13" bestFit="1" customWidth="1"/>
    <col min="3" max="3" width="13.26953125" style="13" customWidth="1"/>
    <col min="4" max="4" width="11.7265625" style="13" bestFit="1" customWidth="1"/>
    <col min="5" max="5" width="10.453125" style="13" bestFit="1" customWidth="1"/>
    <col min="6" max="6" width="22.90625" style="13" customWidth="1"/>
    <col min="7" max="7" width="9" style="13" bestFit="1" customWidth="1"/>
    <col min="8" max="8" width="14.7265625" style="13" bestFit="1" customWidth="1"/>
    <col min="9" max="9" width="15.54296875" style="14" customWidth="1"/>
    <col min="10" max="10" width="20.81640625" style="13" bestFit="1" customWidth="1"/>
    <col min="11" max="11" width="7.453125" style="13" customWidth="1"/>
    <col min="12" max="12" width="6.54296875" style="13" customWidth="1"/>
    <col min="13" max="14" width="9.26953125" style="13" customWidth="1"/>
    <col min="15" max="256" width="9.1796875" style="13" customWidth="1"/>
    <col min="257" max="16384" width="8.7265625" style="10"/>
  </cols>
  <sheetData>
    <row r="1" spans="1:256" ht="50.25" customHeight="1" x14ac:dyDescent="0.35">
      <c r="A1" s="9"/>
      <c r="B1" s="10"/>
      <c r="C1" s="9"/>
      <c r="D1" s="9"/>
      <c r="E1" s="10"/>
      <c r="F1" s="10"/>
      <c r="G1" s="10"/>
      <c r="J1" s="175"/>
    </row>
    <row r="2" spans="1:256" x14ac:dyDescent="0.35">
      <c r="A2" s="9"/>
      <c r="B2" s="9"/>
      <c r="C2" s="9"/>
      <c r="D2" s="9"/>
      <c r="E2" s="10"/>
      <c r="F2" s="10"/>
      <c r="G2" s="10"/>
      <c r="J2" s="176"/>
    </row>
    <row r="3" spans="1:256" x14ac:dyDescent="0.35">
      <c r="A3" s="177" t="s">
        <v>0</v>
      </c>
      <c r="B3" s="177"/>
      <c r="C3" s="177"/>
      <c r="D3" s="177"/>
      <c r="E3" s="177"/>
      <c r="F3" s="177"/>
      <c r="G3" s="177"/>
      <c r="H3" s="177"/>
      <c r="I3" s="177"/>
      <c r="J3" s="176"/>
    </row>
    <row r="4" spans="1:256" x14ac:dyDescent="0.35">
      <c r="A4" s="178" t="s">
        <v>116</v>
      </c>
      <c r="B4" s="178"/>
      <c r="C4" s="178"/>
      <c r="D4" s="178"/>
      <c r="E4" s="178"/>
      <c r="F4" s="178"/>
      <c r="G4" s="178"/>
      <c r="H4" s="178"/>
      <c r="I4" s="178"/>
      <c r="J4" s="176"/>
    </row>
    <row r="5" spans="1:256" x14ac:dyDescent="0.35">
      <c r="A5" s="179" t="s">
        <v>9</v>
      </c>
      <c r="B5" s="179"/>
      <c r="C5" s="179"/>
      <c r="D5" s="179"/>
      <c r="E5" s="179"/>
      <c r="F5" s="179"/>
      <c r="G5" s="179"/>
      <c r="H5" s="179"/>
      <c r="I5" s="179"/>
      <c r="J5" s="176"/>
    </row>
    <row r="6" spans="1:256" x14ac:dyDescent="0.35">
      <c r="A6" s="180" t="s">
        <v>130</v>
      </c>
      <c r="B6" s="180"/>
      <c r="C6" s="180"/>
      <c r="D6" s="180"/>
      <c r="E6" s="180"/>
      <c r="F6" s="180"/>
      <c r="G6" s="180"/>
      <c r="H6" s="180"/>
      <c r="I6" s="180"/>
      <c r="J6" s="176"/>
    </row>
    <row r="7" spans="1:256" x14ac:dyDescent="0.35">
      <c r="A7" s="16"/>
      <c r="B7" s="16"/>
      <c r="C7" s="16"/>
      <c r="D7" s="16"/>
      <c r="E7" s="16"/>
      <c r="F7" s="16"/>
      <c r="G7" s="16"/>
      <c r="H7" s="17"/>
      <c r="I7" s="18"/>
      <c r="J7" s="176"/>
    </row>
    <row r="8" spans="1:256" customFormat="1" ht="14.5" customHeight="1" x14ac:dyDescent="0.35">
      <c r="A8" s="181" t="s">
        <v>113</v>
      </c>
      <c r="B8" s="181"/>
      <c r="C8" s="181"/>
      <c r="D8" s="181"/>
      <c r="E8" s="181"/>
      <c r="F8" s="181"/>
      <c r="G8" s="181"/>
      <c r="H8" s="181"/>
      <c r="I8" s="181"/>
      <c r="J8" s="176"/>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19"/>
      <c r="EG8" s="19"/>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19"/>
      <c r="FZ8" s="19"/>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19"/>
      <c r="HS8" s="19"/>
      <c r="HT8" s="19"/>
      <c r="HU8" s="19"/>
      <c r="HV8" s="19"/>
      <c r="HW8" s="19"/>
      <c r="HX8" s="19"/>
      <c r="HY8" s="19"/>
      <c r="HZ8" s="19"/>
      <c r="IA8" s="19"/>
      <c r="IB8" s="19"/>
      <c r="IC8" s="19"/>
      <c r="ID8" s="19"/>
      <c r="IE8" s="19"/>
      <c r="IF8" s="19"/>
      <c r="IG8" s="19"/>
      <c r="IH8" s="19"/>
      <c r="II8" s="19"/>
      <c r="IJ8" s="19"/>
      <c r="IK8" s="19"/>
      <c r="IL8" s="19"/>
      <c r="IM8" s="19"/>
      <c r="IN8" s="19"/>
      <c r="IO8" s="19"/>
      <c r="IP8" s="19"/>
      <c r="IQ8" s="19"/>
      <c r="IR8" s="19"/>
      <c r="IS8" s="19"/>
      <c r="IT8" s="19"/>
      <c r="IU8" s="19"/>
      <c r="IV8" s="19"/>
    </row>
    <row r="9" spans="1:256" customFormat="1" ht="14.5" customHeight="1" x14ac:dyDescent="0.35">
      <c r="A9" s="182" t="s">
        <v>81</v>
      </c>
      <c r="B9" s="182"/>
      <c r="C9" s="182"/>
      <c r="D9" s="182"/>
      <c r="E9" s="182"/>
      <c r="F9" s="182"/>
      <c r="G9" s="182"/>
      <c r="H9" s="182"/>
      <c r="I9" s="182"/>
      <c r="J9" s="176"/>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c r="FS9" s="19"/>
      <c r="FT9" s="19"/>
      <c r="FU9" s="19"/>
      <c r="FV9" s="19"/>
      <c r="FW9" s="19"/>
      <c r="FX9" s="19"/>
      <c r="FY9" s="19"/>
      <c r="FZ9" s="19"/>
      <c r="GA9" s="19"/>
      <c r="GB9" s="19"/>
      <c r="GC9" s="19"/>
      <c r="GD9" s="19"/>
      <c r="GE9" s="19"/>
      <c r="GF9" s="19"/>
      <c r="GG9" s="19"/>
      <c r="GH9" s="19"/>
      <c r="GI9" s="19"/>
      <c r="GJ9" s="19"/>
      <c r="GK9" s="19"/>
      <c r="GL9" s="19"/>
      <c r="GM9" s="19"/>
      <c r="GN9" s="19"/>
      <c r="GO9" s="19"/>
      <c r="GP9" s="19"/>
      <c r="GQ9" s="19"/>
      <c r="GR9" s="19"/>
      <c r="GS9" s="19"/>
      <c r="GT9" s="19"/>
      <c r="GU9" s="19"/>
      <c r="GV9" s="19"/>
      <c r="GW9" s="19"/>
      <c r="GX9" s="19"/>
      <c r="GY9" s="19"/>
      <c r="GZ9" s="19"/>
      <c r="HA9" s="19"/>
      <c r="HB9" s="19"/>
      <c r="HC9" s="19"/>
      <c r="HD9" s="19"/>
      <c r="HE9" s="19"/>
      <c r="HF9" s="19"/>
      <c r="HG9" s="19"/>
      <c r="HH9" s="19"/>
      <c r="HI9" s="19"/>
      <c r="HJ9" s="19"/>
      <c r="HK9" s="19"/>
      <c r="HL9" s="19"/>
      <c r="HM9" s="19"/>
      <c r="HN9" s="19"/>
      <c r="HO9" s="19"/>
      <c r="HP9" s="19"/>
      <c r="HQ9" s="19"/>
      <c r="HR9" s="19"/>
      <c r="HS9" s="19"/>
      <c r="HT9" s="19"/>
      <c r="HU9" s="19"/>
      <c r="HV9" s="19"/>
      <c r="HW9" s="19"/>
      <c r="HX9" s="19"/>
      <c r="HY9" s="19"/>
      <c r="HZ9" s="19"/>
      <c r="IA9" s="19"/>
      <c r="IB9" s="19"/>
      <c r="IC9" s="19"/>
      <c r="ID9" s="19"/>
      <c r="IE9" s="19"/>
      <c r="IF9" s="19"/>
      <c r="IG9" s="19"/>
      <c r="IH9" s="19"/>
      <c r="II9" s="19"/>
      <c r="IJ9" s="19"/>
      <c r="IK9" s="19"/>
      <c r="IL9" s="19"/>
      <c r="IM9" s="19"/>
      <c r="IN9" s="19"/>
      <c r="IO9" s="19"/>
      <c r="IP9" s="19"/>
      <c r="IQ9" s="19"/>
      <c r="IR9" s="19"/>
      <c r="IS9" s="19"/>
      <c r="IT9" s="19"/>
      <c r="IU9" s="19"/>
      <c r="IV9" s="19"/>
    </row>
    <row r="10" spans="1:256" customFormat="1" ht="14.5" customHeight="1" x14ac:dyDescent="0.35">
      <c r="A10" s="108" t="s">
        <v>75</v>
      </c>
      <c r="B10" s="108"/>
      <c r="C10" s="108"/>
      <c r="D10" s="108"/>
      <c r="E10" s="108"/>
      <c r="F10" s="108"/>
      <c r="G10" s="108"/>
      <c r="H10" s="108"/>
      <c r="I10" s="108"/>
      <c r="J10" s="176"/>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19"/>
      <c r="EG10" s="19"/>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19"/>
      <c r="FZ10" s="19"/>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19"/>
      <c r="HS10" s="19"/>
      <c r="HT10" s="19"/>
      <c r="HU10" s="19"/>
      <c r="HV10" s="19"/>
      <c r="HW10" s="19"/>
      <c r="HX10" s="19"/>
      <c r="HY10" s="19"/>
      <c r="HZ10" s="19"/>
      <c r="IA10" s="19"/>
      <c r="IB10" s="19"/>
      <c r="IC10" s="19"/>
      <c r="ID10" s="19"/>
      <c r="IE10" s="19"/>
      <c r="IF10" s="19"/>
      <c r="IG10" s="19"/>
      <c r="IH10" s="19"/>
      <c r="II10" s="19"/>
      <c r="IJ10" s="19"/>
      <c r="IK10" s="19"/>
      <c r="IL10" s="19"/>
      <c r="IM10" s="19"/>
      <c r="IN10" s="19"/>
      <c r="IO10" s="19"/>
      <c r="IP10" s="19"/>
      <c r="IQ10" s="19"/>
      <c r="IR10" s="19"/>
      <c r="IS10" s="19"/>
      <c r="IT10" s="19"/>
      <c r="IU10" s="19"/>
      <c r="IV10" s="19"/>
    </row>
    <row r="11" spans="1:256" customFormat="1" x14ac:dyDescent="0.35">
      <c r="A11" s="183"/>
      <c r="B11" s="183"/>
      <c r="C11" s="183"/>
      <c r="D11" s="183"/>
      <c r="E11" s="183"/>
      <c r="F11" s="183"/>
      <c r="G11" s="183"/>
      <c r="H11" s="183"/>
      <c r="I11" s="183"/>
      <c r="J11" s="176"/>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19"/>
      <c r="DM11" s="19"/>
      <c r="DN11" s="19"/>
      <c r="DO11" s="19"/>
      <c r="DP11" s="19"/>
      <c r="DQ11" s="19"/>
      <c r="DR11" s="19"/>
      <c r="DS11" s="19"/>
      <c r="DT11" s="19"/>
      <c r="DU11" s="19"/>
      <c r="DV11" s="19"/>
      <c r="DW11" s="19"/>
      <c r="DX11" s="19"/>
      <c r="DY11" s="19"/>
      <c r="DZ11" s="19"/>
      <c r="EA11" s="19"/>
      <c r="EB11" s="19"/>
      <c r="EC11" s="19"/>
      <c r="ED11" s="19"/>
      <c r="EE11" s="19"/>
      <c r="EF11" s="19"/>
      <c r="EG11" s="19"/>
      <c r="EH11" s="19"/>
      <c r="EI11" s="19"/>
      <c r="EJ11" s="19"/>
      <c r="EK11" s="19"/>
      <c r="EL11" s="19"/>
      <c r="EM11" s="19"/>
      <c r="EN11" s="19"/>
      <c r="EO11" s="19"/>
      <c r="EP11" s="19"/>
      <c r="EQ11" s="19"/>
      <c r="ER11" s="19"/>
      <c r="ES11" s="19"/>
      <c r="ET11" s="19"/>
      <c r="EU11" s="19"/>
      <c r="EV11" s="19"/>
      <c r="EW11" s="19"/>
      <c r="EX11" s="19"/>
      <c r="EY11" s="19"/>
      <c r="EZ11" s="19"/>
      <c r="FA11" s="19"/>
      <c r="FB11" s="19"/>
      <c r="FC11" s="19"/>
      <c r="FD11" s="19"/>
      <c r="FE11" s="19"/>
      <c r="FF11" s="19"/>
      <c r="FG11" s="19"/>
      <c r="FH11" s="19"/>
      <c r="FI11" s="19"/>
      <c r="FJ11" s="19"/>
      <c r="FK11" s="19"/>
      <c r="FL11" s="19"/>
      <c r="FM11" s="19"/>
      <c r="FN11" s="19"/>
      <c r="FO11" s="19"/>
      <c r="FP11" s="19"/>
      <c r="FQ11" s="19"/>
      <c r="FR11" s="19"/>
      <c r="FS11" s="19"/>
      <c r="FT11" s="19"/>
      <c r="FU11" s="19"/>
      <c r="FV11" s="19"/>
      <c r="FW11" s="19"/>
      <c r="FX11" s="19"/>
      <c r="FY11" s="19"/>
      <c r="FZ11" s="19"/>
      <c r="GA11" s="19"/>
      <c r="GB11" s="19"/>
      <c r="GC11" s="19"/>
      <c r="GD11" s="19"/>
      <c r="GE11" s="19"/>
      <c r="GF11" s="19"/>
      <c r="GG11" s="19"/>
      <c r="GH11" s="19"/>
      <c r="GI11" s="19"/>
      <c r="GJ11" s="19"/>
      <c r="GK11" s="19"/>
      <c r="GL11" s="19"/>
      <c r="GM11" s="19"/>
      <c r="GN11" s="19"/>
      <c r="GO11" s="19"/>
      <c r="GP11" s="19"/>
      <c r="GQ11" s="19"/>
      <c r="GR11" s="19"/>
      <c r="GS11" s="19"/>
      <c r="GT11" s="19"/>
      <c r="GU11" s="19"/>
      <c r="GV11" s="19"/>
      <c r="GW11" s="19"/>
      <c r="GX11" s="19"/>
      <c r="GY11" s="19"/>
      <c r="GZ11" s="19"/>
      <c r="HA11" s="19"/>
      <c r="HB11" s="19"/>
      <c r="HC11" s="19"/>
      <c r="HD11" s="19"/>
      <c r="HE11" s="19"/>
      <c r="HF11" s="19"/>
      <c r="HG11" s="19"/>
      <c r="HH11" s="19"/>
      <c r="HI11" s="19"/>
      <c r="HJ11" s="19"/>
      <c r="HK11" s="19"/>
      <c r="HL11" s="19"/>
      <c r="HM11" s="19"/>
      <c r="HN11" s="19"/>
      <c r="HO11" s="19"/>
      <c r="HP11" s="19"/>
      <c r="HQ11" s="19"/>
      <c r="HR11" s="19"/>
      <c r="HS11" s="19"/>
      <c r="HT11" s="19"/>
      <c r="HU11" s="19"/>
      <c r="HV11" s="19"/>
      <c r="HW11" s="19"/>
      <c r="HX11" s="19"/>
      <c r="HY11" s="19"/>
      <c r="HZ11" s="19"/>
      <c r="IA11" s="19"/>
      <c r="IB11" s="19"/>
      <c r="IC11" s="19"/>
      <c r="ID11" s="19"/>
      <c r="IE11" s="19"/>
      <c r="IF11" s="19"/>
      <c r="IG11" s="19"/>
      <c r="IH11" s="19"/>
      <c r="II11" s="19"/>
      <c r="IJ11" s="19"/>
      <c r="IK11" s="19"/>
      <c r="IL11" s="19"/>
      <c r="IM11" s="19"/>
      <c r="IN11" s="19"/>
      <c r="IO11" s="19"/>
      <c r="IP11" s="19"/>
      <c r="IQ11" s="19"/>
      <c r="IR11" s="19"/>
      <c r="IS11" s="19"/>
      <c r="IT11" s="19"/>
      <c r="IU11" s="19"/>
      <c r="IV11" s="19"/>
    </row>
    <row r="12" spans="1:256" customFormat="1" x14ac:dyDescent="0.35">
      <c r="A12" s="184"/>
      <c r="B12" s="184"/>
      <c r="C12" s="184"/>
      <c r="D12" s="184"/>
      <c r="E12" s="184"/>
      <c r="F12" s="184"/>
      <c r="G12" s="184"/>
      <c r="H12" s="184"/>
      <c r="I12" s="184"/>
      <c r="J12" s="176"/>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19"/>
      <c r="EG12" s="19"/>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19"/>
      <c r="FZ12" s="19"/>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19"/>
      <c r="HS12" s="19"/>
      <c r="HT12" s="19"/>
      <c r="HU12" s="19"/>
      <c r="HV12" s="19"/>
      <c r="HW12" s="19"/>
      <c r="HX12" s="19"/>
      <c r="HY12" s="19"/>
      <c r="HZ12" s="19"/>
      <c r="IA12" s="19"/>
      <c r="IB12" s="19"/>
      <c r="IC12" s="19"/>
      <c r="ID12" s="19"/>
      <c r="IE12" s="19"/>
      <c r="IF12" s="19"/>
      <c r="IG12" s="19"/>
      <c r="IH12" s="19"/>
      <c r="II12" s="19"/>
      <c r="IJ12" s="19"/>
      <c r="IK12" s="19"/>
      <c r="IL12" s="19"/>
      <c r="IM12" s="19"/>
      <c r="IN12" s="19"/>
      <c r="IO12" s="19"/>
      <c r="IP12" s="19"/>
      <c r="IQ12" s="19"/>
      <c r="IR12" s="19"/>
      <c r="IS12" s="19"/>
      <c r="IT12" s="19"/>
      <c r="IU12" s="19"/>
      <c r="IV12" s="19"/>
    </row>
    <row r="13" spans="1:256" customFormat="1" ht="13" customHeight="1" x14ac:dyDescent="0.35">
      <c r="A13" s="185" t="s">
        <v>69</v>
      </c>
      <c r="B13" s="185"/>
      <c r="C13" s="185"/>
      <c r="D13" s="185"/>
      <c r="E13" s="185"/>
      <c r="F13" s="185"/>
      <c r="G13" s="185"/>
      <c r="H13" s="185"/>
      <c r="I13" s="185"/>
      <c r="J13" s="176"/>
    </row>
    <row r="14" spans="1:256" customFormat="1" ht="14.5" customHeight="1" x14ac:dyDescent="0.35">
      <c r="A14" s="20" t="s">
        <v>14</v>
      </c>
      <c r="B14" s="160" t="s">
        <v>70</v>
      </c>
      <c r="C14" s="161"/>
      <c r="D14" s="161"/>
      <c r="E14" s="161"/>
      <c r="F14" s="162"/>
      <c r="G14" s="163" t="s">
        <v>71</v>
      </c>
      <c r="H14" s="164"/>
      <c r="I14" s="165"/>
      <c r="J14" s="176"/>
    </row>
    <row r="15" spans="1:256" customFormat="1" x14ac:dyDescent="0.35">
      <c r="A15" s="20" t="s">
        <v>15</v>
      </c>
      <c r="B15" s="166" t="s">
        <v>72</v>
      </c>
      <c r="C15" s="167"/>
      <c r="D15" s="167"/>
      <c r="E15" s="167"/>
      <c r="F15" s="168"/>
      <c r="G15" s="169" t="s">
        <v>123</v>
      </c>
      <c r="H15" s="170"/>
      <c r="I15" s="171"/>
      <c r="J15" s="176"/>
    </row>
    <row r="16" spans="1:256" customFormat="1" ht="14.5" customHeight="1" x14ac:dyDescent="0.35">
      <c r="A16" s="20" t="s">
        <v>29</v>
      </c>
      <c r="B16" s="160" t="s">
        <v>73</v>
      </c>
      <c r="C16" s="161"/>
      <c r="D16" s="161"/>
      <c r="E16" s="161"/>
      <c r="F16" s="162"/>
      <c r="G16" s="172">
        <v>24</v>
      </c>
      <c r="H16" s="173"/>
      <c r="I16" s="174"/>
      <c r="J16" s="176"/>
    </row>
    <row r="17" spans="1:256" customFormat="1" ht="15" customHeight="1" x14ac:dyDescent="0.35">
      <c r="A17" s="20" t="s">
        <v>32</v>
      </c>
      <c r="B17" s="154" t="s">
        <v>74</v>
      </c>
      <c r="C17" s="154"/>
      <c r="D17" s="154"/>
      <c r="E17" s="154"/>
      <c r="F17" s="154"/>
      <c r="G17" s="155">
        <v>45658</v>
      </c>
      <c r="H17" s="156"/>
      <c r="I17" s="157"/>
      <c r="J17" s="176"/>
    </row>
    <row r="18" spans="1:256" x14ac:dyDescent="0.35">
      <c r="A18" s="158"/>
      <c r="B18" s="158"/>
      <c r="C18" s="158"/>
      <c r="D18" s="158"/>
      <c r="E18" s="158"/>
      <c r="F18" s="158"/>
      <c r="G18" s="158"/>
      <c r="H18" s="158"/>
      <c r="I18" s="158"/>
      <c r="J18" s="159"/>
    </row>
    <row r="19" spans="1:256" x14ac:dyDescent="0.35">
      <c r="A19" s="158"/>
      <c r="B19" s="158"/>
      <c r="C19" s="158"/>
      <c r="D19" s="158"/>
      <c r="E19" s="158"/>
      <c r="F19" s="158"/>
      <c r="G19" s="158"/>
      <c r="H19" s="158"/>
      <c r="I19" s="158"/>
      <c r="J19" s="159"/>
    </row>
    <row r="20" spans="1:256" x14ac:dyDescent="0.35">
      <c r="A20" s="108" t="s">
        <v>10</v>
      </c>
      <c r="B20" s="108"/>
      <c r="C20" s="108"/>
      <c r="D20" s="108"/>
      <c r="E20" s="108"/>
      <c r="F20" s="108"/>
      <c r="G20" s="108"/>
      <c r="H20" s="108"/>
      <c r="I20" s="108"/>
      <c r="J20" s="11"/>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row>
    <row r="21" spans="1:256" s="22" customFormat="1" ht="30" customHeight="1" x14ac:dyDescent="0.35">
      <c r="A21" s="3">
        <v>1</v>
      </c>
      <c r="B21" s="107" t="s">
        <v>11</v>
      </c>
      <c r="C21" s="107"/>
      <c r="D21" s="107"/>
      <c r="E21" s="107"/>
      <c r="F21" s="107"/>
      <c r="G21" s="107"/>
      <c r="H21" s="3" t="s">
        <v>12</v>
      </c>
      <c r="I21" s="3" t="s">
        <v>13</v>
      </c>
      <c r="J21" s="21"/>
      <c r="K21" s="13"/>
      <c r="N21" s="13"/>
      <c r="O21" s="13"/>
      <c r="P21" s="13"/>
    </row>
    <row r="22" spans="1:256" x14ac:dyDescent="0.35">
      <c r="A22" s="5" t="s">
        <v>14</v>
      </c>
      <c r="B22" s="98" t="s">
        <v>125</v>
      </c>
      <c r="C22" s="98"/>
      <c r="D22" s="98"/>
      <c r="E22" s="98"/>
      <c r="F22" s="98"/>
      <c r="G22" s="98"/>
      <c r="H22" s="98"/>
      <c r="I22" s="28">
        <f>(2768.85/220)*150</f>
        <v>1887.8522727272727</v>
      </c>
      <c r="J22" s="84" t="s">
        <v>124</v>
      </c>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row>
    <row r="23" spans="1:256" ht="15.75" customHeight="1" x14ac:dyDescent="0.35">
      <c r="A23" s="5" t="s">
        <v>15</v>
      </c>
      <c r="B23" s="112" t="s">
        <v>76</v>
      </c>
      <c r="C23" s="112"/>
      <c r="D23" s="112"/>
      <c r="E23" s="112"/>
      <c r="F23" s="112"/>
      <c r="G23" s="112"/>
      <c r="H23" s="43">
        <v>0.3</v>
      </c>
      <c r="I23" s="32">
        <f>ROUND(H23*I22,2)</f>
        <v>566.36</v>
      </c>
      <c r="J23" s="85"/>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row>
    <row r="24" spans="1:256" ht="15.75" customHeight="1" x14ac:dyDescent="0.35">
      <c r="A24" s="107" t="s">
        <v>1</v>
      </c>
      <c r="B24" s="107"/>
      <c r="C24" s="107"/>
      <c r="D24" s="107"/>
      <c r="E24" s="107"/>
      <c r="F24" s="107"/>
      <c r="G24" s="107"/>
      <c r="H24" s="107"/>
      <c r="I24" s="33">
        <f>SUM(I22:I23)</f>
        <v>2454.2122727272726</v>
      </c>
      <c r="J24" s="11"/>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row>
    <row r="25" spans="1:256" x14ac:dyDescent="0.35">
      <c r="A25" s="149" t="s">
        <v>16</v>
      </c>
      <c r="B25" s="149"/>
      <c r="C25" s="149"/>
      <c r="D25" s="149"/>
      <c r="E25" s="149"/>
      <c r="F25" s="149"/>
      <c r="G25" s="149"/>
      <c r="H25" s="149"/>
      <c r="I25" s="149"/>
      <c r="J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row>
    <row r="26" spans="1:256" ht="14.5" customHeight="1" x14ac:dyDescent="0.35">
      <c r="A26" s="150"/>
      <c r="B26" s="150"/>
      <c r="C26" s="150"/>
      <c r="D26" s="150"/>
      <c r="E26" s="150"/>
      <c r="F26" s="150"/>
      <c r="G26" s="150"/>
      <c r="H26" s="150"/>
      <c r="I26" s="150"/>
      <c r="J26" s="151"/>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row>
    <row r="27" spans="1:256" ht="14.5" customHeight="1" x14ac:dyDescent="0.35">
      <c r="A27" s="152"/>
      <c r="B27" s="152"/>
      <c r="C27" s="152"/>
      <c r="D27" s="152"/>
      <c r="E27" s="152"/>
      <c r="F27" s="152"/>
      <c r="G27" s="152"/>
      <c r="H27" s="152"/>
      <c r="I27" s="152"/>
      <c r="J27" s="153"/>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row>
    <row r="28" spans="1:256" ht="21.75" customHeight="1" x14ac:dyDescent="0.35">
      <c r="A28" s="122" t="s">
        <v>17</v>
      </c>
      <c r="B28" s="122"/>
      <c r="C28" s="122"/>
      <c r="D28" s="122"/>
      <c r="E28" s="122"/>
      <c r="F28" s="122"/>
      <c r="G28" s="122"/>
      <c r="H28" s="122"/>
      <c r="I28" s="122"/>
      <c r="J28" s="11"/>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row>
    <row r="29" spans="1:256" x14ac:dyDescent="0.35">
      <c r="A29" s="111" t="s">
        <v>18</v>
      </c>
      <c r="B29" s="111"/>
      <c r="C29" s="111"/>
      <c r="D29" s="111"/>
      <c r="E29" s="111"/>
      <c r="F29" s="111"/>
      <c r="G29" s="111"/>
      <c r="H29" s="111"/>
      <c r="I29" s="111"/>
      <c r="J29" s="11"/>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row>
    <row r="30" spans="1:256" ht="26.15" customHeight="1" x14ac:dyDescent="0.35">
      <c r="A30" s="4" t="s">
        <v>19</v>
      </c>
      <c r="B30" s="122" t="s">
        <v>20</v>
      </c>
      <c r="C30" s="122"/>
      <c r="D30" s="122"/>
      <c r="E30" s="122"/>
      <c r="F30" s="122"/>
      <c r="G30" s="122"/>
      <c r="H30" s="122"/>
      <c r="I30" s="5" t="s">
        <v>21</v>
      </c>
      <c r="J30" s="11"/>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row>
    <row r="31" spans="1:256" x14ac:dyDescent="0.35">
      <c r="A31" s="4" t="s">
        <v>14</v>
      </c>
      <c r="B31" s="139" t="s">
        <v>114</v>
      </c>
      <c r="C31" s="140"/>
      <c r="D31" s="140"/>
      <c r="E31" s="140"/>
      <c r="F31" s="140"/>
      <c r="G31" s="141"/>
      <c r="H31" s="23">
        <v>8.3299999999999999E-2</v>
      </c>
      <c r="I31" s="34">
        <f>I24*H31</f>
        <v>204.4358823181818</v>
      </c>
      <c r="J31" s="11"/>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row>
    <row r="32" spans="1:256" x14ac:dyDescent="0.35">
      <c r="A32" s="4" t="s">
        <v>15</v>
      </c>
      <c r="B32" s="142" t="s">
        <v>115</v>
      </c>
      <c r="C32" s="143"/>
      <c r="D32" s="143"/>
      <c r="E32" s="143"/>
      <c r="F32" s="143"/>
      <c r="G32" s="144"/>
      <c r="H32" s="23">
        <v>0.121</v>
      </c>
      <c r="I32" s="34">
        <f>I24*H32</f>
        <v>296.95968499999998</v>
      </c>
      <c r="J32" s="11"/>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row>
    <row r="33" spans="1:256" x14ac:dyDescent="0.35">
      <c r="A33" s="99" t="s">
        <v>1</v>
      </c>
      <c r="B33" s="100"/>
      <c r="C33" s="100"/>
      <c r="D33" s="100"/>
      <c r="E33" s="100"/>
      <c r="F33" s="100"/>
      <c r="G33" s="101"/>
      <c r="H33" s="65">
        <f>SUM(H31:H32)</f>
        <v>0.20429999999999998</v>
      </c>
      <c r="I33" s="33">
        <f>SUM(I31+I32)</f>
        <v>501.39556731818175</v>
      </c>
      <c r="J33" s="11"/>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row>
    <row r="34" spans="1:256" ht="41" customHeight="1" x14ac:dyDescent="0.35">
      <c r="A34" s="130" t="s">
        <v>22</v>
      </c>
      <c r="B34" s="130"/>
      <c r="C34" s="130"/>
      <c r="D34" s="130"/>
      <c r="E34" s="130"/>
      <c r="F34" s="130"/>
      <c r="G34" s="130"/>
      <c r="H34" s="130"/>
      <c r="I34" s="130"/>
      <c r="J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row>
    <row r="35" spans="1:256" ht="14.5" customHeight="1" x14ac:dyDescent="0.35">
      <c r="A35" s="145"/>
      <c r="B35" s="145"/>
      <c r="C35" s="145"/>
      <c r="D35" s="145"/>
      <c r="E35" s="145"/>
      <c r="F35" s="145"/>
      <c r="G35" s="145"/>
      <c r="H35" s="145"/>
      <c r="I35" s="145"/>
      <c r="J35" s="146"/>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row>
    <row r="36" spans="1:256" ht="17.5" customHeight="1" x14ac:dyDescent="0.35">
      <c r="A36" s="147"/>
      <c r="B36" s="147"/>
      <c r="C36" s="147"/>
      <c r="D36" s="147"/>
      <c r="E36" s="147"/>
      <c r="F36" s="147"/>
      <c r="G36" s="147"/>
      <c r="H36" s="147"/>
      <c r="I36" s="147"/>
      <c r="J36" s="148"/>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row>
    <row r="37" spans="1:256" s="13" customFormat="1" ht="32.25" customHeight="1" x14ac:dyDescent="0.35">
      <c r="A37" s="108" t="s">
        <v>78</v>
      </c>
      <c r="B37" s="108"/>
      <c r="C37" s="108"/>
      <c r="D37" s="108"/>
      <c r="E37" s="108"/>
      <c r="F37" s="108"/>
      <c r="G37" s="108"/>
      <c r="H37" s="108"/>
      <c r="I37" s="108"/>
      <c r="J37" s="15"/>
    </row>
    <row r="38" spans="1:256" ht="30" customHeight="1" x14ac:dyDescent="0.35">
      <c r="A38" s="6" t="s">
        <v>23</v>
      </c>
      <c r="B38" s="107" t="s">
        <v>24</v>
      </c>
      <c r="C38" s="107"/>
      <c r="D38" s="107"/>
      <c r="E38" s="107"/>
      <c r="F38" s="107"/>
      <c r="G38" s="107"/>
      <c r="H38" s="3" t="s">
        <v>25</v>
      </c>
      <c r="I38" s="3" t="s">
        <v>26</v>
      </c>
      <c r="J38" s="11"/>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row>
    <row r="39" spans="1:256" ht="15.75" customHeight="1" x14ac:dyDescent="0.35">
      <c r="A39" s="4" t="s">
        <v>14</v>
      </c>
      <c r="B39" s="98" t="s">
        <v>27</v>
      </c>
      <c r="C39" s="98"/>
      <c r="D39" s="98"/>
      <c r="E39" s="98"/>
      <c r="F39" s="98"/>
      <c r="G39" s="98"/>
      <c r="H39" s="23">
        <v>0.2</v>
      </c>
      <c r="I39" s="32">
        <f>(I24+I33)*H39</f>
        <v>591.12156800909088</v>
      </c>
      <c r="J39" s="11"/>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row>
    <row r="40" spans="1:256" ht="15.75" customHeight="1" x14ac:dyDescent="0.35">
      <c r="A40" s="4" t="s">
        <v>15</v>
      </c>
      <c r="B40" s="98" t="s">
        <v>28</v>
      </c>
      <c r="C40" s="98"/>
      <c r="D40" s="98"/>
      <c r="E40" s="98"/>
      <c r="F40" s="98"/>
      <c r="G40" s="98"/>
      <c r="H40" s="23">
        <v>2.5000000000000001E-2</v>
      </c>
      <c r="I40" s="32">
        <f>(I24+I33)*H40</f>
        <v>73.89019600113636</v>
      </c>
      <c r="J40" s="11"/>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row>
    <row r="41" spans="1:256" ht="38" customHeight="1" x14ac:dyDescent="0.35">
      <c r="A41" s="4" t="s">
        <v>29</v>
      </c>
      <c r="B41" s="138" t="s">
        <v>77</v>
      </c>
      <c r="C41" s="138"/>
      <c r="D41" s="5" t="s">
        <v>30</v>
      </c>
      <c r="E41" s="29">
        <v>0.03</v>
      </c>
      <c r="F41" s="5" t="s">
        <v>31</v>
      </c>
      <c r="G41" s="30">
        <v>1</v>
      </c>
      <c r="H41" s="23">
        <f>ROUND((E41*G41),6)</f>
        <v>0.03</v>
      </c>
      <c r="I41" s="32">
        <f>(I24+I33)*H41</f>
        <v>88.668235201363629</v>
      </c>
      <c r="J41" s="40" t="s">
        <v>120</v>
      </c>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row>
    <row r="42" spans="1:256" ht="15.75" customHeight="1" x14ac:dyDescent="0.35">
      <c r="A42" s="4" t="s">
        <v>32</v>
      </c>
      <c r="B42" s="98" t="s">
        <v>33</v>
      </c>
      <c r="C42" s="98"/>
      <c r="D42" s="98"/>
      <c r="E42" s="98"/>
      <c r="F42" s="98"/>
      <c r="G42" s="98"/>
      <c r="H42" s="23">
        <v>1.4999999999999999E-2</v>
      </c>
      <c r="I42" s="32">
        <f>(I24+I33)*H42</f>
        <v>44.334117600681815</v>
      </c>
      <c r="J42" s="11"/>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row>
    <row r="43" spans="1:256" ht="15.75" customHeight="1" x14ac:dyDescent="0.35">
      <c r="A43" s="4" t="s">
        <v>8</v>
      </c>
      <c r="B43" s="98" t="s">
        <v>34</v>
      </c>
      <c r="C43" s="98"/>
      <c r="D43" s="98"/>
      <c r="E43" s="98"/>
      <c r="F43" s="98"/>
      <c r="G43" s="98"/>
      <c r="H43" s="23">
        <v>0.01</v>
      </c>
      <c r="I43" s="32">
        <f>(I24+I33)*H43</f>
        <v>29.556078400454545</v>
      </c>
      <c r="J43" s="11"/>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row>
    <row r="44" spans="1:256" ht="15.75" customHeight="1" x14ac:dyDescent="0.35">
      <c r="A44" s="4" t="s">
        <v>35</v>
      </c>
      <c r="B44" s="98" t="s">
        <v>2</v>
      </c>
      <c r="C44" s="98"/>
      <c r="D44" s="98"/>
      <c r="E44" s="98"/>
      <c r="F44" s="98"/>
      <c r="G44" s="98"/>
      <c r="H44" s="23">
        <v>6.0000000000000001E-3</v>
      </c>
      <c r="I44" s="32">
        <f>(I24+I33)*H44</f>
        <v>17.733647040272725</v>
      </c>
      <c r="J44" s="11"/>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row>
    <row r="45" spans="1:256" ht="20.5" customHeight="1" x14ac:dyDescent="0.35">
      <c r="A45" s="4" t="s">
        <v>36</v>
      </c>
      <c r="B45" s="98" t="s">
        <v>3</v>
      </c>
      <c r="C45" s="98"/>
      <c r="D45" s="98"/>
      <c r="E45" s="98"/>
      <c r="F45" s="98"/>
      <c r="G45" s="98"/>
      <c r="H45" s="23">
        <v>2E-3</v>
      </c>
      <c r="I45" s="32">
        <f>(I24+I33)*H45</f>
        <v>5.9112156800909093</v>
      </c>
      <c r="J45" s="11"/>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row>
    <row r="46" spans="1:256" ht="20.5" customHeight="1" x14ac:dyDescent="0.35">
      <c r="A46" s="135"/>
      <c r="B46" s="136"/>
      <c r="C46" s="136"/>
      <c r="D46" s="136"/>
      <c r="E46" s="136"/>
      <c r="F46" s="136"/>
      <c r="G46" s="137"/>
      <c r="H46" s="48">
        <f>SUM(H39:H45)</f>
        <v>0.28800000000000003</v>
      </c>
      <c r="I46" s="28">
        <f>SUM(I39:I45)</f>
        <v>851.21505793309075</v>
      </c>
      <c r="J46" s="11"/>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row>
    <row r="47" spans="1:256" ht="15.75" customHeight="1" x14ac:dyDescent="0.35">
      <c r="A47" s="4" t="s">
        <v>37</v>
      </c>
      <c r="B47" s="98" t="s">
        <v>4</v>
      </c>
      <c r="C47" s="98"/>
      <c r="D47" s="98"/>
      <c r="E47" s="98"/>
      <c r="F47" s="98"/>
      <c r="G47" s="98"/>
      <c r="H47" s="23">
        <v>0.08</v>
      </c>
      <c r="I47" s="32">
        <f>(I24+I33)*H47</f>
        <v>236.44862720363636</v>
      </c>
      <c r="J47" s="11"/>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row>
    <row r="48" spans="1:256" ht="15.75" customHeight="1" x14ac:dyDescent="0.35">
      <c r="A48" s="111" t="s">
        <v>1</v>
      </c>
      <c r="B48" s="111"/>
      <c r="C48" s="111"/>
      <c r="D48" s="111"/>
      <c r="E48" s="111"/>
      <c r="F48" s="111"/>
      <c r="G48" s="111"/>
      <c r="H48" s="54">
        <f>H46+H47</f>
        <v>0.36800000000000005</v>
      </c>
      <c r="I48" s="33">
        <f>I46+I47</f>
        <v>1087.6636851367271</v>
      </c>
      <c r="J48" s="11"/>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row>
    <row r="49" spans="1:256" ht="38" customHeight="1" x14ac:dyDescent="0.35">
      <c r="A49" s="130" t="s">
        <v>79</v>
      </c>
      <c r="B49" s="130"/>
      <c r="C49" s="130"/>
      <c r="D49" s="130"/>
      <c r="E49" s="130"/>
      <c r="F49" s="130"/>
      <c r="G49" s="130"/>
      <c r="H49" s="130"/>
      <c r="I49" s="13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row>
    <row r="50" spans="1:256" s="2" customFormat="1" ht="14.5" customHeight="1" x14ac:dyDescent="0.35">
      <c r="A50" s="131"/>
      <c r="B50" s="131"/>
      <c r="C50" s="131"/>
      <c r="D50" s="131"/>
      <c r="E50" s="131"/>
      <c r="F50" s="131"/>
      <c r="G50" s="131"/>
      <c r="H50" s="131"/>
      <c r="I50" s="131"/>
      <c r="J50" s="132"/>
    </row>
    <row r="51" spans="1:256" s="2" customFormat="1" ht="15.5" x14ac:dyDescent="0.35">
      <c r="A51" s="133"/>
      <c r="B51" s="133"/>
      <c r="C51" s="133"/>
      <c r="D51" s="133"/>
      <c r="E51" s="133"/>
      <c r="F51" s="133"/>
      <c r="G51" s="133"/>
      <c r="H51" s="133"/>
      <c r="I51" s="133"/>
      <c r="J51" s="134"/>
    </row>
    <row r="52" spans="1:256" ht="18.649999999999999" customHeight="1" x14ac:dyDescent="0.35">
      <c r="A52" s="122" t="s">
        <v>38</v>
      </c>
      <c r="B52" s="122"/>
      <c r="C52" s="122"/>
      <c r="D52" s="122"/>
      <c r="E52" s="122"/>
      <c r="F52" s="122"/>
      <c r="G52" s="122"/>
      <c r="H52" s="122"/>
      <c r="I52" s="122"/>
      <c r="J52" s="11"/>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row>
    <row r="53" spans="1:256" ht="18.75" customHeight="1" x14ac:dyDescent="0.35">
      <c r="A53" s="6" t="s">
        <v>39</v>
      </c>
      <c r="B53" s="107" t="s">
        <v>40</v>
      </c>
      <c r="C53" s="107"/>
      <c r="D53" s="107"/>
      <c r="E53" s="107"/>
      <c r="F53" s="107"/>
      <c r="G53" s="107"/>
      <c r="H53" s="107"/>
      <c r="I53" s="3" t="s">
        <v>21</v>
      </c>
      <c r="J53" s="11"/>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row>
    <row r="54" spans="1:256" ht="15.75" customHeight="1" x14ac:dyDescent="0.35">
      <c r="A54" s="4" t="s">
        <v>14</v>
      </c>
      <c r="B54" s="98" t="s">
        <v>117</v>
      </c>
      <c r="C54" s="98"/>
      <c r="D54" s="98"/>
      <c r="E54" s="98"/>
      <c r="F54" s="98"/>
      <c r="G54" s="98"/>
      <c r="H54" s="98"/>
      <c r="I54" s="24">
        <f>(5*2*22)-(I22/100)*6</f>
        <v>106.72886363636363</v>
      </c>
      <c r="J54" s="31"/>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row>
    <row r="55" spans="1:256" x14ac:dyDescent="0.35">
      <c r="A55" s="4"/>
      <c r="B55" s="123" t="s">
        <v>41</v>
      </c>
      <c r="C55" s="123"/>
      <c r="D55" s="123"/>
      <c r="E55" s="123"/>
      <c r="F55" s="123"/>
      <c r="G55" s="123"/>
      <c r="H55" s="38">
        <v>5</v>
      </c>
      <c r="I55" s="24"/>
      <c r="J55" s="45"/>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row>
    <row r="56" spans="1:256" ht="17.25" customHeight="1" x14ac:dyDescent="0.35">
      <c r="A56" s="4"/>
      <c r="B56" s="123" t="s">
        <v>42</v>
      </c>
      <c r="C56" s="123"/>
      <c r="D56" s="123"/>
      <c r="E56" s="123"/>
      <c r="F56" s="123"/>
      <c r="G56" s="123"/>
      <c r="H56" s="35">
        <v>2</v>
      </c>
      <c r="I56" s="24"/>
      <c r="J56" s="45"/>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c r="GN56" s="10"/>
      <c r="GO56" s="10"/>
      <c r="GP56" s="10"/>
      <c r="GQ56" s="10"/>
      <c r="GR56" s="10"/>
      <c r="GS56" s="10"/>
      <c r="GT56" s="10"/>
      <c r="GU56" s="10"/>
      <c r="GV56" s="10"/>
      <c r="GW56" s="10"/>
      <c r="GX56" s="10"/>
      <c r="GY56" s="10"/>
      <c r="GZ56" s="10"/>
      <c r="HA56" s="10"/>
      <c r="HB56" s="10"/>
      <c r="HC56" s="10"/>
      <c r="HD56" s="10"/>
      <c r="HE56" s="10"/>
      <c r="HF56" s="10"/>
      <c r="HG56" s="10"/>
      <c r="HH56" s="10"/>
      <c r="HI56" s="10"/>
      <c r="HJ56" s="10"/>
      <c r="HK56" s="10"/>
      <c r="HL56" s="10"/>
      <c r="HM56" s="10"/>
      <c r="HN56" s="10"/>
      <c r="HO56" s="10"/>
      <c r="HP56" s="10"/>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row>
    <row r="57" spans="1:256" ht="15.65" customHeight="1" x14ac:dyDescent="0.35">
      <c r="A57" s="4"/>
      <c r="B57" s="123" t="s">
        <v>43</v>
      </c>
      <c r="C57" s="123"/>
      <c r="D57" s="123"/>
      <c r="E57" s="123"/>
      <c r="F57" s="123"/>
      <c r="G57" s="123"/>
      <c r="H57" s="77">
        <v>22</v>
      </c>
      <c r="I57" s="24"/>
      <c r="J57" s="11"/>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10"/>
      <c r="FL57" s="10"/>
      <c r="FM57" s="10"/>
      <c r="FN57" s="10"/>
      <c r="FO57" s="10"/>
      <c r="FP57" s="10"/>
      <c r="FQ57" s="10"/>
      <c r="FR57" s="10"/>
      <c r="FS57" s="10"/>
      <c r="FT57" s="10"/>
      <c r="FU57" s="10"/>
      <c r="FV57" s="10"/>
      <c r="FW57" s="10"/>
      <c r="FX57" s="10"/>
      <c r="FY57" s="10"/>
      <c r="FZ57" s="10"/>
      <c r="GA57" s="10"/>
      <c r="GB57" s="10"/>
      <c r="GC57" s="10"/>
      <c r="GD57" s="10"/>
      <c r="GE57" s="10"/>
      <c r="GF57" s="10"/>
      <c r="GG57" s="10"/>
      <c r="GH57" s="10"/>
      <c r="GI57" s="10"/>
      <c r="GJ57" s="10"/>
      <c r="GK57" s="10"/>
      <c r="GL57" s="10"/>
      <c r="GM57" s="10"/>
      <c r="GN57" s="10"/>
      <c r="GO57" s="10"/>
      <c r="GP57" s="10"/>
      <c r="GQ57" s="10"/>
      <c r="GR57" s="10"/>
      <c r="GS57" s="10"/>
      <c r="GT57" s="10"/>
      <c r="GU57" s="10"/>
      <c r="GV57" s="10"/>
      <c r="GW57" s="10"/>
      <c r="GX57" s="10"/>
      <c r="GY57" s="10"/>
      <c r="GZ57" s="10"/>
      <c r="HA57" s="10"/>
      <c r="HB57" s="10"/>
      <c r="HC57" s="10"/>
      <c r="HD57" s="10"/>
      <c r="HE57" s="10"/>
      <c r="HF57" s="10"/>
      <c r="HG57" s="10"/>
      <c r="HH57" s="10"/>
      <c r="HI57" s="10"/>
      <c r="HJ57" s="10"/>
      <c r="HK57" s="10"/>
      <c r="HL57" s="10"/>
      <c r="HM57" s="10"/>
      <c r="HN57" s="10"/>
      <c r="HO57" s="10"/>
      <c r="HP57" s="10"/>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row>
    <row r="58" spans="1:256" ht="15.65" customHeight="1" x14ac:dyDescent="0.35">
      <c r="A58" s="4"/>
      <c r="B58" s="129" t="s">
        <v>82</v>
      </c>
      <c r="C58" s="129"/>
      <c r="D58" s="129"/>
      <c r="E58" s="129"/>
      <c r="F58" s="129"/>
      <c r="G58" s="129"/>
      <c r="H58" s="37">
        <v>0.06</v>
      </c>
      <c r="I58" s="36"/>
      <c r="J58" s="11"/>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c r="GN58" s="10"/>
      <c r="GO58" s="10"/>
      <c r="GP58" s="10"/>
      <c r="GQ58" s="10"/>
      <c r="GR58" s="10"/>
      <c r="GS58" s="10"/>
      <c r="GT58" s="10"/>
      <c r="GU58" s="10"/>
      <c r="GV58" s="10"/>
      <c r="GW58" s="10"/>
      <c r="GX58" s="10"/>
      <c r="GY58" s="10"/>
      <c r="GZ58" s="10"/>
      <c r="HA58" s="10"/>
      <c r="HB58" s="10"/>
      <c r="HC58" s="10"/>
      <c r="HD58" s="10"/>
      <c r="HE58" s="10"/>
      <c r="HF58" s="10"/>
      <c r="HG58" s="10"/>
      <c r="HH58" s="10"/>
      <c r="HI58" s="10"/>
      <c r="HJ58" s="10"/>
      <c r="HK58" s="10"/>
      <c r="HL58" s="10"/>
      <c r="HM58" s="10"/>
      <c r="HN58" s="10"/>
      <c r="HO58" s="10"/>
      <c r="HP58" s="10"/>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row>
    <row r="59" spans="1:256" ht="15.75" customHeight="1" x14ac:dyDescent="0.35">
      <c r="A59" s="4" t="s">
        <v>15</v>
      </c>
      <c r="B59" s="98" t="s">
        <v>118</v>
      </c>
      <c r="C59" s="98"/>
      <c r="D59" s="98"/>
      <c r="E59" s="98"/>
      <c r="F59" s="98"/>
      <c r="G59" s="98"/>
      <c r="H59" s="98"/>
      <c r="I59" s="32">
        <f>H60*H61</f>
        <v>581.85</v>
      </c>
      <c r="J59" s="11"/>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c r="DS59" s="10"/>
      <c r="DT59" s="10"/>
      <c r="DU59" s="10"/>
      <c r="DV59" s="10"/>
      <c r="DW59" s="10"/>
      <c r="DX59" s="10"/>
      <c r="DY59" s="10"/>
      <c r="DZ59" s="10"/>
      <c r="EA59" s="10"/>
      <c r="EB59" s="10"/>
      <c r="EC59" s="10"/>
      <c r="ED59" s="10"/>
      <c r="EE59" s="10"/>
      <c r="EF59" s="10"/>
      <c r="EG59" s="10"/>
      <c r="EH59" s="10"/>
      <c r="EI59" s="10"/>
      <c r="EJ59" s="10"/>
      <c r="EK59" s="10"/>
      <c r="EL59" s="10"/>
      <c r="EM59" s="10"/>
      <c r="EN59" s="10"/>
      <c r="EO59" s="10"/>
      <c r="EP59" s="10"/>
      <c r="EQ59" s="10"/>
      <c r="ER59" s="10"/>
      <c r="ES59" s="10"/>
      <c r="ET59" s="10"/>
      <c r="EU59" s="10"/>
      <c r="EV59" s="10"/>
      <c r="EW59" s="10"/>
      <c r="EX59" s="10"/>
      <c r="EY59" s="10"/>
      <c r="EZ59" s="10"/>
      <c r="FA59" s="10"/>
      <c r="FB59" s="10"/>
      <c r="FC59" s="10"/>
      <c r="FD59" s="10"/>
      <c r="FE59" s="10"/>
      <c r="FF59" s="10"/>
      <c r="FG59" s="10"/>
      <c r="FH59" s="10"/>
      <c r="FI59" s="10"/>
      <c r="FJ59" s="10"/>
      <c r="FK59" s="10"/>
      <c r="FL59" s="10"/>
      <c r="FM59" s="10"/>
      <c r="FN59" s="10"/>
      <c r="FO59" s="10"/>
      <c r="FP59" s="10"/>
      <c r="FQ59" s="10"/>
      <c r="FR59" s="10"/>
      <c r="FS59" s="10"/>
      <c r="FT59" s="10"/>
      <c r="FU59" s="10"/>
      <c r="FV59" s="10"/>
      <c r="FW59" s="10"/>
      <c r="FX59" s="10"/>
      <c r="FY59" s="10"/>
      <c r="FZ59" s="10"/>
      <c r="GA59" s="10"/>
      <c r="GB59" s="10"/>
      <c r="GC59" s="10"/>
      <c r="GD59" s="10"/>
      <c r="GE59" s="10"/>
      <c r="GF59" s="10"/>
      <c r="GG59" s="10"/>
      <c r="GH59" s="10"/>
      <c r="GI59" s="10"/>
      <c r="GJ59" s="10"/>
      <c r="GK59" s="10"/>
      <c r="GL59" s="10"/>
      <c r="GM59" s="10"/>
      <c r="GN59" s="10"/>
      <c r="GO59" s="10"/>
      <c r="GP59" s="10"/>
      <c r="GQ59" s="10"/>
      <c r="GR59" s="10"/>
      <c r="GS59" s="10"/>
      <c r="GT59" s="10"/>
      <c r="GU59" s="10"/>
      <c r="GV59" s="10"/>
      <c r="GW59" s="10"/>
      <c r="GX59" s="10"/>
      <c r="GY59" s="10"/>
      <c r="GZ59" s="10"/>
      <c r="HA59" s="10"/>
      <c r="HB59" s="10"/>
      <c r="HC59" s="10"/>
      <c r="HD59" s="10"/>
      <c r="HE59" s="10"/>
      <c r="HF59" s="10"/>
      <c r="HG59" s="10"/>
      <c r="HH59" s="10"/>
      <c r="HI59" s="10"/>
      <c r="HJ59" s="10"/>
      <c r="HK59" s="10"/>
      <c r="HL59" s="10"/>
      <c r="HM59" s="10"/>
      <c r="HN59" s="10"/>
      <c r="HO59" s="10"/>
      <c r="HP59" s="10"/>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row>
    <row r="60" spans="1:256" x14ac:dyDescent="0.35">
      <c r="A60" s="4"/>
      <c r="B60" s="123" t="s">
        <v>126</v>
      </c>
      <c r="C60" s="123"/>
      <c r="D60" s="123"/>
      <c r="E60" s="123"/>
      <c r="F60" s="123"/>
      <c r="G60" s="123"/>
      <c r="H60" s="38">
        <v>581.85</v>
      </c>
      <c r="I60" s="24"/>
      <c r="J60" s="11"/>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row>
    <row r="61" spans="1:256" ht="15.75" customHeight="1" x14ac:dyDescent="0.35">
      <c r="A61" s="25"/>
      <c r="B61" s="123" t="s">
        <v>44</v>
      </c>
      <c r="C61" s="123"/>
      <c r="D61" s="123"/>
      <c r="E61" s="123"/>
      <c r="F61" s="123"/>
      <c r="G61" s="123"/>
      <c r="H61" s="77">
        <v>1</v>
      </c>
      <c r="I61" s="24"/>
      <c r="J61" s="11"/>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row>
    <row r="62" spans="1:256" ht="15.75" customHeight="1" x14ac:dyDescent="0.35">
      <c r="A62" s="25"/>
      <c r="B62" s="123" t="s">
        <v>45</v>
      </c>
      <c r="C62" s="123"/>
      <c r="D62" s="123"/>
      <c r="E62" s="123"/>
      <c r="F62" s="123"/>
      <c r="G62" s="123"/>
      <c r="H62" s="76">
        <v>9.9000000000000008E-3</v>
      </c>
      <c r="I62" s="24">
        <f>H62*H60</f>
        <v>5.7603150000000003</v>
      </c>
      <c r="J62" s="11"/>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c r="GN62" s="10"/>
      <c r="GO62" s="10"/>
      <c r="GP62" s="10"/>
      <c r="GQ62" s="10"/>
      <c r="GR62" s="10"/>
      <c r="GS62" s="10"/>
      <c r="GT62" s="10"/>
      <c r="GU62" s="10"/>
      <c r="GV62" s="10"/>
      <c r="GW62" s="10"/>
      <c r="GX62" s="10"/>
      <c r="GY62" s="10"/>
      <c r="GZ62" s="10"/>
      <c r="HA62" s="10"/>
      <c r="HB62" s="10"/>
      <c r="HC62" s="10"/>
      <c r="HD62" s="10"/>
      <c r="HE62" s="10"/>
      <c r="HF62" s="10"/>
      <c r="HG62" s="10"/>
      <c r="HH62" s="10"/>
      <c r="HI62" s="10"/>
      <c r="HJ62" s="10"/>
      <c r="HK62" s="10"/>
      <c r="HL62" s="10"/>
      <c r="HM62" s="10"/>
      <c r="HN62" s="10"/>
      <c r="HO62" s="10"/>
      <c r="HP62" s="10"/>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row>
    <row r="63" spans="1:256" ht="15.75" customHeight="1" x14ac:dyDescent="0.35">
      <c r="A63" s="4" t="s">
        <v>29</v>
      </c>
      <c r="B63" s="98" t="s">
        <v>127</v>
      </c>
      <c r="C63" s="98"/>
      <c r="D63" s="98"/>
      <c r="E63" s="98"/>
      <c r="F63" s="98"/>
      <c r="G63" s="98"/>
      <c r="H63" s="76"/>
      <c r="I63" s="24">
        <v>6</v>
      </c>
      <c r="J63" s="11"/>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row>
    <row r="64" spans="1:256" ht="15.75" customHeight="1" x14ac:dyDescent="0.35">
      <c r="A64" s="12"/>
      <c r="B64" s="111" t="s">
        <v>1</v>
      </c>
      <c r="C64" s="111"/>
      <c r="D64" s="111"/>
      <c r="E64" s="111"/>
      <c r="F64" s="111"/>
      <c r="G64" s="111"/>
      <c r="H64" s="111"/>
      <c r="I64" s="8">
        <f>(I54+H60+I63)-I62</f>
        <v>688.81854863636363</v>
      </c>
      <c r="J64" s="45"/>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c r="GN64" s="10"/>
      <c r="GO64" s="10"/>
      <c r="GP64" s="10"/>
      <c r="GQ64" s="10"/>
      <c r="GR64" s="10"/>
      <c r="GS64" s="10"/>
      <c r="GT64" s="10"/>
      <c r="GU64" s="10"/>
      <c r="GV64" s="10"/>
      <c r="GW64" s="10"/>
      <c r="GX64" s="10"/>
      <c r="GY64" s="10"/>
      <c r="GZ64" s="10"/>
      <c r="HA64" s="10"/>
      <c r="HB64" s="10"/>
      <c r="HC64" s="10"/>
      <c r="HD64" s="10"/>
      <c r="HE64" s="10"/>
      <c r="HF64" s="10"/>
      <c r="HG64" s="10"/>
      <c r="HH64" s="10"/>
      <c r="HI64" s="10"/>
      <c r="HJ64" s="10"/>
      <c r="HK64" s="10"/>
      <c r="HL64" s="10"/>
      <c r="HM64" s="10"/>
      <c r="HN64" s="10"/>
      <c r="HO64" s="10"/>
      <c r="HP64" s="10"/>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row>
    <row r="65" spans="1:256" ht="28" customHeight="1" x14ac:dyDescent="0.35">
      <c r="A65" s="124" t="s">
        <v>46</v>
      </c>
      <c r="B65" s="124"/>
      <c r="C65" s="124"/>
      <c r="D65" s="124"/>
      <c r="E65" s="124"/>
      <c r="F65" s="124"/>
      <c r="G65" s="124"/>
      <c r="H65" s="124"/>
      <c r="I65" s="124"/>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row>
    <row r="66" spans="1:256" ht="15" customHeight="1" x14ac:dyDescent="0.35">
      <c r="A66" s="125"/>
      <c r="B66" s="125"/>
      <c r="C66" s="125"/>
      <c r="D66" s="125"/>
      <c r="E66" s="125"/>
      <c r="F66" s="125"/>
      <c r="G66" s="125"/>
      <c r="H66" s="125"/>
      <c r="I66" s="125"/>
      <c r="J66" s="126"/>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c r="GT66" s="10"/>
      <c r="GU66" s="10"/>
      <c r="GV66" s="10"/>
      <c r="GW66" s="10"/>
      <c r="GX66" s="10"/>
      <c r="GY66" s="10"/>
      <c r="GZ66" s="10"/>
      <c r="HA66" s="10"/>
      <c r="HB66" s="10"/>
      <c r="HC66" s="10"/>
      <c r="HD66" s="10"/>
      <c r="HE66" s="10"/>
      <c r="HF66" s="10"/>
      <c r="HG66" s="10"/>
      <c r="HH66" s="10"/>
      <c r="HI66" s="10"/>
      <c r="HJ66" s="10"/>
      <c r="HK66" s="10"/>
      <c r="HL66" s="10"/>
      <c r="HM66" s="10"/>
      <c r="HN66" s="10"/>
      <c r="HO66" s="10"/>
      <c r="HP66" s="10"/>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row>
    <row r="67" spans="1:256" ht="16" customHeight="1" x14ac:dyDescent="0.35">
      <c r="A67" s="127"/>
      <c r="B67" s="127"/>
      <c r="C67" s="127"/>
      <c r="D67" s="127"/>
      <c r="E67" s="127"/>
      <c r="F67" s="127"/>
      <c r="G67" s="127"/>
      <c r="H67" s="127"/>
      <c r="I67" s="127"/>
      <c r="J67" s="128"/>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c r="GT67" s="10"/>
      <c r="GU67" s="10"/>
      <c r="GV67" s="10"/>
      <c r="GW67" s="10"/>
      <c r="GX67" s="10"/>
      <c r="GY67" s="10"/>
      <c r="GZ67" s="10"/>
      <c r="HA67" s="10"/>
      <c r="HB67" s="10"/>
      <c r="HC67" s="10"/>
      <c r="HD67" s="10"/>
      <c r="HE67" s="10"/>
      <c r="HF67" s="10"/>
      <c r="HG67" s="10"/>
      <c r="HH67" s="10"/>
      <c r="HI67" s="10"/>
      <c r="HJ67" s="10"/>
      <c r="HK67" s="10"/>
      <c r="HL67" s="10"/>
      <c r="HM67" s="10"/>
      <c r="HN67" s="10"/>
      <c r="HO67" s="10"/>
      <c r="HP67" s="10"/>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row>
    <row r="68" spans="1:256" ht="18.5" customHeight="1" x14ac:dyDescent="0.35">
      <c r="A68" s="108" t="s">
        <v>80</v>
      </c>
      <c r="B68" s="108"/>
      <c r="C68" s="108"/>
      <c r="D68" s="108"/>
      <c r="E68" s="108"/>
      <c r="F68" s="108"/>
      <c r="G68" s="108"/>
      <c r="H68" s="108"/>
      <c r="I68" s="108"/>
      <c r="J68" s="11"/>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c r="GT68" s="10"/>
      <c r="GU68" s="10"/>
      <c r="GV68" s="10"/>
      <c r="GW68" s="10"/>
      <c r="GX68" s="10"/>
      <c r="GY68" s="10"/>
      <c r="GZ68" s="10"/>
      <c r="HA68" s="10"/>
      <c r="HB68" s="10"/>
      <c r="HC68" s="10"/>
      <c r="HD68" s="10"/>
      <c r="HE68" s="10"/>
      <c r="HF68" s="10"/>
      <c r="HG68" s="10"/>
      <c r="HH68" s="10"/>
      <c r="HI68" s="10"/>
      <c r="HJ68" s="10"/>
      <c r="HK68" s="10"/>
      <c r="HL68" s="10"/>
      <c r="HM68" s="10"/>
      <c r="HN68" s="10"/>
      <c r="HO68" s="10"/>
      <c r="HP68" s="10"/>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row>
    <row r="69" spans="1:256" x14ac:dyDescent="0.35">
      <c r="A69" s="3">
        <v>2</v>
      </c>
      <c r="B69" s="107" t="s">
        <v>47</v>
      </c>
      <c r="C69" s="107"/>
      <c r="D69" s="107"/>
      <c r="E69" s="107"/>
      <c r="F69" s="107"/>
      <c r="G69" s="107"/>
      <c r="H69" s="107"/>
      <c r="I69" s="3" t="s">
        <v>21</v>
      </c>
      <c r="J69" s="11"/>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c r="GT69" s="10"/>
      <c r="GU69" s="10"/>
      <c r="GV69" s="10"/>
      <c r="GW69" s="10"/>
      <c r="GX69" s="10"/>
      <c r="GY69" s="10"/>
      <c r="GZ69" s="10"/>
      <c r="HA69" s="10"/>
      <c r="HB69" s="10"/>
      <c r="HC69" s="10"/>
      <c r="HD69" s="10"/>
      <c r="HE69" s="10"/>
      <c r="HF69" s="10"/>
      <c r="HG69" s="10"/>
      <c r="HH69" s="10"/>
      <c r="HI69" s="10"/>
      <c r="HJ69" s="10"/>
      <c r="HK69" s="10"/>
      <c r="HL69" s="10"/>
      <c r="HM69" s="10"/>
      <c r="HN69" s="10"/>
      <c r="HO69" s="10"/>
      <c r="HP69" s="10"/>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row>
    <row r="70" spans="1:256" x14ac:dyDescent="0.35">
      <c r="A70" s="5" t="s">
        <v>19</v>
      </c>
      <c r="B70" s="98" t="s">
        <v>48</v>
      </c>
      <c r="C70" s="98"/>
      <c r="D70" s="98"/>
      <c r="E70" s="98"/>
      <c r="F70" s="98"/>
      <c r="G70" s="98"/>
      <c r="H70" s="98"/>
      <c r="I70" s="34">
        <f>I33</f>
        <v>501.39556731818175</v>
      </c>
      <c r="J70" s="11"/>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c r="GN70" s="10"/>
      <c r="GO70" s="10"/>
      <c r="GP70" s="10"/>
      <c r="GQ70" s="10"/>
      <c r="GR70" s="10"/>
      <c r="GS70" s="10"/>
      <c r="GT70" s="10"/>
      <c r="GU70" s="10"/>
      <c r="GV70" s="10"/>
      <c r="GW70" s="10"/>
      <c r="GX70" s="10"/>
      <c r="GY70" s="10"/>
      <c r="GZ70" s="10"/>
      <c r="HA70" s="10"/>
      <c r="HB70" s="10"/>
      <c r="HC70" s="10"/>
      <c r="HD70" s="10"/>
      <c r="HE70" s="10"/>
      <c r="HF70" s="10"/>
      <c r="HG70" s="10"/>
      <c r="HH70" s="10"/>
      <c r="HI70" s="10"/>
      <c r="HJ70" s="10"/>
      <c r="HK70" s="10"/>
      <c r="HL70" s="10"/>
      <c r="HM70" s="10"/>
      <c r="HN70" s="10"/>
      <c r="HO70" s="10"/>
      <c r="HP70" s="10"/>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row>
    <row r="71" spans="1:256" x14ac:dyDescent="0.35">
      <c r="A71" s="5" t="s">
        <v>23</v>
      </c>
      <c r="B71" s="98" t="s">
        <v>24</v>
      </c>
      <c r="C71" s="98"/>
      <c r="D71" s="98"/>
      <c r="E71" s="98"/>
      <c r="F71" s="98"/>
      <c r="G71" s="98"/>
      <c r="H71" s="98"/>
      <c r="I71" s="34">
        <f>I48</f>
        <v>1087.6636851367271</v>
      </c>
      <c r="J71" s="11"/>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row>
    <row r="72" spans="1:256" x14ac:dyDescent="0.35">
      <c r="A72" s="5" t="s">
        <v>39</v>
      </c>
      <c r="B72" s="98" t="s">
        <v>40</v>
      </c>
      <c r="C72" s="98"/>
      <c r="D72" s="98"/>
      <c r="E72" s="98"/>
      <c r="F72" s="98"/>
      <c r="G72" s="98"/>
      <c r="H72" s="98"/>
      <c r="I72" s="34">
        <f>I64</f>
        <v>688.81854863636363</v>
      </c>
      <c r="J72" s="11"/>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c r="GN72" s="10"/>
      <c r="GO72" s="10"/>
      <c r="GP72" s="10"/>
      <c r="GQ72" s="10"/>
      <c r="GR72" s="10"/>
      <c r="GS72" s="10"/>
      <c r="GT72" s="10"/>
      <c r="GU72" s="10"/>
      <c r="GV72" s="10"/>
      <c r="GW72" s="10"/>
      <c r="GX72" s="10"/>
      <c r="GY72" s="10"/>
      <c r="GZ72" s="10"/>
      <c r="HA72" s="10"/>
      <c r="HB72" s="10"/>
      <c r="HC72" s="10"/>
      <c r="HD72" s="10"/>
      <c r="HE72" s="10"/>
      <c r="HF72" s="10"/>
      <c r="HG72" s="10"/>
      <c r="HH72" s="10"/>
      <c r="HI72" s="10"/>
      <c r="HJ72" s="10"/>
      <c r="HK72" s="10"/>
      <c r="HL72" s="10"/>
      <c r="HM72" s="10"/>
      <c r="HN72" s="10"/>
      <c r="HO72" s="10"/>
      <c r="HP72" s="10"/>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row>
    <row r="73" spans="1:256" x14ac:dyDescent="0.35">
      <c r="A73" s="107" t="s">
        <v>1</v>
      </c>
      <c r="B73" s="107"/>
      <c r="C73" s="107"/>
      <c r="D73" s="107"/>
      <c r="E73" s="107"/>
      <c r="F73" s="107"/>
      <c r="G73" s="107"/>
      <c r="H73" s="107"/>
      <c r="I73" s="39">
        <f>SUM(I70+I71+I72)</f>
        <v>2277.8778010912724</v>
      </c>
      <c r="J73" s="11"/>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10"/>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10"/>
      <c r="GG73" s="10"/>
      <c r="GH73" s="10"/>
      <c r="GI73" s="10"/>
      <c r="GJ73" s="10"/>
      <c r="GK73" s="10"/>
      <c r="GL73" s="10"/>
      <c r="GM73" s="10"/>
      <c r="GN73" s="10"/>
      <c r="GO73" s="10"/>
      <c r="GP73" s="10"/>
      <c r="GQ73" s="10"/>
      <c r="GR73" s="10"/>
      <c r="GS73" s="10"/>
      <c r="GT73" s="10"/>
      <c r="GU73" s="10"/>
      <c r="GV73" s="10"/>
      <c r="GW73" s="10"/>
      <c r="GX73" s="10"/>
      <c r="GY73" s="10"/>
      <c r="GZ73" s="10"/>
      <c r="HA73" s="10"/>
      <c r="HB73" s="10"/>
      <c r="HC73" s="10"/>
      <c r="HD73" s="10"/>
      <c r="HE73" s="10"/>
      <c r="HF73" s="10"/>
      <c r="HG73" s="10"/>
      <c r="HH73" s="10"/>
      <c r="HI73" s="10"/>
      <c r="HJ73" s="10"/>
      <c r="HK73" s="10"/>
      <c r="HL73" s="10"/>
      <c r="HM73" s="10"/>
      <c r="HN73" s="10"/>
      <c r="HO73" s="10"/>
      <c r="HP73" s="10"/>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row>
    <row r="74" spans="1:256" ht="15" customHeight="1" x14ac:dyDescent="0.35">
      <c r="A74" s="120"/>
      <c r="B74" s="120"/>
      <c r="C74" s="120"/>
      <c r="D74" s="120"/>
      <c r="E74" s="120"/>
      <c r="F74" s="120"/>
      <c r="G74" s="120"/>
      <c r="H74" s="120"/>
      <c r="I74" s="120"/>
      <c r="J74" s="120"/>
      <c r="K74" s="121"/>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row>
    <row r="75" spans="1:256" ht="16" customHeight="1" x14ac:dyDescent="0.35">
      <c r="A75" s="120"/>
      <c r="B75" s="120"/>
      <c r="C75" s="120"/>
      <c r="D75" s="120"/>
      <c r="E75" s="120"/>
      <c r="F75" s="120"/>
      <c r="G75" s="120"/>
      <c r="H75" s="120"/>
      <c r="I75" s="120"/>
      <c r="J75" s="120"/>
      <c r="K75" s="121"/>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c r="BW75" s="10"/>
      <c r="BX75" s="10"/>
      <c r="BY75" s="10"/>
      <c r="BZ75" s="10"/>
      <c r="CA75" s="10"/>
      <c r="CB75" s="10"/>
      <c r="CC75" s="10"/>
      <c r="CD75" s="10"/>
      <c r="CE75" s="10"/>
      <c r="CF75" s="10"/>
      <c r="CG75" s="10"/>
      <c r="CH75" s="10"/>
      <c r="CI75" s="10"/>
      <c r="CJ75" s="10"/>
      <c r="CK75" s="10"/>
      <c r="CL75" s="10"/>
      <c r="CM75" s="10"/>
      <c r="CN75" s="10"/>
      <c r="CO75" s="10"/>
      <c r="CP75" s="10"/>
      <c r="CQ75" s="10"/>
      <c r="CR75" s="10"/>
      <c r="CS75" s="10"/>
      <c r="CT75" s="10"/>
      <c r="CU75" s="10"/>
      <c r="CV75" s="10"/>
      <c r="CW75" s="10"/>
      <c r="CX75" s="10"/>
      <c r="CY75" s="10"/>
      <c r="CZ75" s="10"/>
      <c r="DA75" s="10"/>
      <c r="DB75" s="10"/>
      <c r="DC75" s="10"/>
      <c r="DD75" s="10"/>
      <c r="DE75" s="10"/>
      <c r="DF75" s="10"/>
      <c r="DG75" s="10"/>
      <c r="DH75" s="10"/>
      <c r="DI75" s="10"/>
      <c r="DJ75" s="10"/>
      <c r="DK75" s="10"/>
      <c r="DL75" s="10"/>
      <c r="DM75" s="10"/>
      <c r="DN75" s="10"/>
      <c r="DO75" s="10"/>
      <c r="DP75" s="10"/>
      <c r="DQ75" s="10"/>
      <c r="DR75" s="10"/>
      <c r="DS75" s="10"/>
      <c r="DT75" s="10"/>
      <c r="DU75" s="10"/>
      <c r="DV75" s="10"/>
      <c r="DW75" s="10"/>
      <c r="DX75" s="10"/>
      <c r="DY75" s="10"/>
      <c r="DZ75" s="10"/>
      <c r="EA75" s="10"/>
      <c r="EB75" s="10"/>
      <c r="EC75" s="10"/>
      <c r="ED75" s="10"/>
      <c r="EE75" s="10"/>
      <c r="EF75" s="10"/>
      <c r="EG75" s="10"/>
      <c r="EH75" s="10"/>
      <c r="EI75" s="10"/>
      <c r="EJ75" s="10"/>
      <c r="EK75" s="10"/>
      <c r="EL75" s="10"/>
      <c r="EM75" s="10"/>
      <c r="EN75" s="10"/>
      <c r="EO75" s="10"/>
      <c r="EP75" s="10"/>
      <c r="EQ75" s="10"/>
      <c r="ER75" s="10"/>
      <c r="ES75" s="10"/>
      <c r="ET75" s="10"/>
      <c r="EU75" s="10"/>
      <c r="EV75" s="10"/>
      <c r="EW75" s="10"/>
      <c r="EX75" s="10"/>
      <c r="EY75" s="10"/>
      <c r="EZ75" s="10"/>
      <c r="FA75" s="10"/>
      <c r="FB75" s="10"/>
      <c r="FC75" s="10"/>
      <c r="FD75" s="10"/>
      <c r="FE75" s="10"/>
      <c r="FF75" s="10"/>
      <c r="FG75" s="10"/>
      <c r="FH75" s="10"/>
      <c r="FI75" s="10"/>
      <c r="FJ75" s="10"/>
      <c r="FK75" s="10"/>
      <c r="FL75" s="10"/>
      <c r="FM75" s="10"/>
      <c r="FN75" s="10"/>
      <c r="FO75" s="10"/>
      <c r="FP75" s="10"/>
      <c r="FQ75" s="10"/>
      <c r="FR75" s="10"/>
      <c r="FS75" s="10"/>
      <c r="FT75" s="10"/>
      <c r="FU75" s="10"/>
      <c r="FV75" s="10"/>
      <c r="FW75" s="10"/>
      <c r="FX75" s="10"/>
      <c r="FY75" s="10"/>
      <c r="FZ75" s="10"/>
      <c r="GA75" s="10"/>
      <c r="GB75" s="10"/>
      <c r="GC75" s="10"/>
      <c r="GD75" s="10"/>
      <c r="GE75" s="10"/>
      <c r="GF75" s="10"/>
      <c r="GG75" s="10"/>
      <c r="GH75" s="10"/>
      <c r="GI75" s="10"/>
      <c r="GJ75" s="10"/>
      <c r="GK75" s="10"/>
      <c r="GL75" s="10"/>
      <c r="GM75" s="10"/>
      <c r="GN75" s="10"/>
      <c r="GO75" s="10"/>
      <c r="GP75" s="10"/>
      <c r="GQ75" s="10"/>
      <c r="GR75" s="10"/>
      <c r="GS75" s="10"/>
      <c r="GT75" s="10"/>
      <c r="GU75" s="10"/>
      <c r="GV75" s="10"/>
      <c r="GW75" s="10"/>
      <c r="GX75" s="10"/>
      <c r="GY75" s="10"/>
      <c r="GZ75" s="10"/>
      <c r="HA75" s="10"/>
      <c r="HB75" s="10"/>
      <c r="HC75" s="10"/>
      <c r="HD75" s="10"/>
      <c r="HE75" s="10"/>
      <c r="HF75" s="10"/>
      <c r="HG75" s="10"/>
      <c r="HH75" s="10"/>
      <c r="HI75" s="10"/>
      <c r="HJ75" s="10"/>
      <c r="HK75" s="10"/>
      <c r="HL75" s="10"/>
      <c r="HM75" s="10"/>
      <c r="HN75" s="10"/>
      <c r="HO75" s="10"/>
      <c r="HP75" s="10"/>
      <c r="HQ75" s="10"/>
      <c r="HR75" s="10"/>
      <c r="HS75" s="10"/>
      <c r="HT75" s="10"/>
      <c r="HU75" s="10"/>
      <c r="HV75" s="10"/>
      <c r="HW75" s="10"/>
      <c r="HX75" s="10"/>
      <c r="HY75" s="10"/>
      <c r="HZ75" s="10"/>
      <c r="IA75" s="10"/>
      <c r="IB75" s="10"/>
      <c r="IC75" s="10"/>
      <c r="ID75" s="10"/>
      <c r="IE75" s="10"/>
      <c r="IF75" s="10"/>
      <c r="IG75" s="10"/>
      <c r="IH75" s="10"/>
      <c r="II75" s="10"/>
      <c r="IJ75" s="10"/>
      <c r="IK75" s="10"/>
      <c r="IL75" s="10"/>
      <c r="IM75" s="10"/>
      <c r="IN75" s="10"/>
      <c r="IO75" s="10"/>
      <c r="IP75" s="10"/>
      <c r="IQ75" s="10"/>
      <c r="IR75" s="10"/>
      <c r="IS75" s="10"/>
      <c r="IT75" s="10"/>
      <c r="IU75" s="10"/>
      <c r="IV75" s="10"/>
    </row>
    <row r="76" spans="1:256" s="13" customFormat="1" x14ac:dyDescent="0.35">
      <c r="A76" s="122" t="s">
        <v>49</v>
      </c>
      <c r="B76" s="122"/>
      <c r="C76" s="122"/>
      <c r="D76" s="122"/>
      <c r="E76" s="122"/>
      <c r="F76" s="122"/>
      <c r="G76" s="122"/>
      <c r="H76" s="122"/>
      <c r="I76" s="122"/>
      <c r="J76" s="122"/>
      <c r="K76" s="15"/>
    </row>
    <row r="77" spans="1:256" x14ac:dyDescent="0.35">
      <c r="A77" s="6">
        <v>3</v>
      </c>
      <c r="B77" s="111" t="s">
        <v>50</v>
      </c>
      <c r="C77" s="111"/>
      <c r="D77" s="111"/>
      <c r="E77" s="111"/>
      <c r="F77" s="111"/>
      <c r="G77" s="111"/>
      <c r="H77" s="111"/>
      <c r="I77" s="6" t="s">
        <v>86</v>
      </c>
      <c r="J77" s="6" t="s">
        <v>51</v>
      </c>
      <c r="K77" s="78"/>
      <c r="L77" s="47"/>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c r="BW77" s="10"/>
      <c r="BX77" s="10"/>
      <c r="BY77" s="10"/>
      <c r="BZ77" s="10"/>
      <c r="CA77" s="10"/>
      <c r="CB77" s="10"/>
      <c r="CC77" s="10"/>
      <c r="CD77" s="10"/>
      <c r="CE77" s="10"/>
      <c r="CF77" s="10"/>
      <c r="CG77" s="10"/>
      <c r="CH77" s="10"/>
      <c r="CI77" s="10"/>
      <c r="CJ77" s="10"/>
      <c r="CK77" s="10"/>
      <c r="CL77" s="10"/>
      <c r="CM77" s="10"/>
      <c r="CN77" s="10"/>
      <c r="CO77" s="10"/>
      <c r="CP77" s="10"/>
      <c r="CQ77" s="10"/>
      <c r="CR77" s="10"/>
      <c r="CS77" s="10"/>
      <c r="CT77" s="10"/>
      <c r="CU77" s="10"/>
      <c r="CV77" s="10"/>
      <c r="CW77" s="10"/>
      <c r="CX77" s="10"/>
      <c r="CY77" s="10"/>
      <c r="CZ77" s="10"/>
      <c r="DA77" s="10"/>
      <c r="DB77" s="10"/>
      <c r="DC77" s="10"/>
      <c r="DD77" s="10"/>
      <c r="DE77" s="10"/>
      <c r="DF77" s="10"/>
      <c r="DG77" s="10"/>
      <c r="DH77" s="10"/>
      <c r="DI77" s="10"/>
      <c r="DJ77" s="10"/>
      <c r="DK77" s="10"/>
      <c r="DL77" s="10"/>
      <c r="DM77" s="10"/>
      <c r="DN77" s="10"/>
      <c r="DO77" s="10"/>
      <c r="DP77" s="10"/>
      <c r="DQ77" s="10"/>
      <c r="DR77" s="10"/>
      <c r="DS77" s="10"/>
      <c r="DT77" s="10"/>
      <c r="DU77" s="10"/>
      <c r="DV77" s="10"/>
      <c r="DW77" s="10"/>
      <c r="DX77" s="10"/>
      <c r="DY77" s="10"/>
      <c r="DZ77" s="10"/>
      <c r="EA77" s="10"/>
      <c r="EB77" s="10"/>
      <c r="EC77" s="10"/>
      <c r="ED77" s="10"/>
      <c r="EE77" s="10"/>
      <c r="EF77" s="10"/>
      <c r="EG77" s="10"/>
      <c r="EH77" s="10"/>
      <c r="EI77" s="10"/>
      <c r="EJ77" s="10"/>
      <c r="EK77" s="10"/>
      <c r="EL77" s="10"/>
      <c r="EM77" s="10"/>
      <c r="EN77" s="10"/>
      <c r="EO77" s="10"/>
      <c r="EP77" s="10"/>
      <c r="EQ77" s="10"/>
      <c r="ER77" s="10"/>
      <c r="ES77" s="10"/>
      <c r="ET77" s="10"/>
      <c r="EU77" s="10"/>
      <c r="EV77" s="10"/>
      <c r="EW77" s="10"/>
      <c r="EX77" s="10"/>
      <c r="EY77" s="10"/>
      <c r="EZ77" s="10"/>
      <c r="FA77" s="10"/>
      <c r="FB77" s="10"/>
      <c r="FC77" s="10"/>
      <c r="FD77" s="10"/>
      <c r="FE77" s="10"/>
      <c r="FF77" s="10"/>
      <c r="FG77" s="10"/>
      <c r="FH77" s="10"/>
      <c r="FI77" s="10"/>
      <c r="FJ77" s="10"/>
      <c r="FK77" s="10"/>
      <c r="FL77" s="10"/>
      <c r="FM77" s="10"/>
      <c r="FN77" s="10"/>
      <c r="FO77" s="10"/>
      <c r="FP77" s="10"/>
      <c r="FQ77" s="10"/>
      <c r="FR77" s="10"/>
      <c r="FS77" s="10"/>
      <c r="FT77" s="10"/>
      <c r="FU77" s="10"/>
      <c r="FV77" s="10"/>
      <c r="FW77" s="10"/>
      <c r="FX77" s="10"/>
      <c r="FY77" s="10"/>
      <c r="FZ77" s="10"/>
      <c r="GA77" s="10"/>
      <c r="GB77" s="10"/>
      <c r="GC77" s="10"/>
      <c r="GD77" s="10"/>
      <c r="GE77" s="10"/>
      <c r="GF77" s="10"/>
      <c r="GG77" s="10"/>
      <c r="GH77" s="10"/>
      <c r="GI77" s="10"/>
      <c r="GJ77" s="10"/>
      <c r="GK77" s="10"/>
      <c r="GL77" s="10"/>
      <c r="GM77" s="10"/>
      <c r="GN77" s="10"/>
      <c r="GO77" s="10"/>
      <c r="GP77" s="10"/>
      <c r="GQ77" s="10"/>
      <c r="GR77" s="10"/>
      <c r="GS77" s="10"/>
      <c r="GT77" s="10"/>
      <c r="GU77" s="10"/>
      <c r="GV77" s="10"/>
      <c r="GW77" s="10"/>
      <c r="GX77" s="10"/>
      <c r="GY77" s="10"/>
      <c r="GZ77" s="10"/>
      <c r="HA77" s="10"/>
      <c r="HB77" s="10"/>
      <c r="HC77" s="10"/>
      <c r="HD77" s="10"/>
      <c r="HE77" s="10"/>
      <c r="HF77" s="10"/>
      <c r="HG77" s="10"/>
      <c r="HH77" s="10"/>
      <c r="HI77" s="10"/>
      <c r="HJ77" s="10"/>
      <c r="HK77" s="10"/>
      <c r="HL77" s="10"/>
      <c r="HM77" s="10"/>
      <c r="HN77" s="10"/>
      <c r="HO77" s="10"/>
      <c r="HP77" s="10"/>
      <c r="HQ77" s="10"/>
      <c r="HR77" s="10"/>
      <c r="HS77" s="10"/>
      <c r="HT77" s="10"/>
      <c r="HU77" s="10"/>
      <c r="HV77" s="10"/>
      <c r="HW77" s="10"/>
      <c r="HX77" s="10"/>
      <c r="HY77" s="10"/>
      <c r="HZ77" s="10"/>
      <c r="IA77" s="10"/>
      <c r="IB77" s="10"/>
      <c r="IC77" s="10"/>
      <c r="ID77" s="10"/>
      <c r="IE77" s="10"/>
      <c r="IF77" s="10"/>
      <c r="IG77" s="10"/>
      <c r="IH77" s="10"/>
      <c r="II77" s="10"/>
      <c r="IJ77" s="10"/>
      <c r="IK77" s="10"/>
      <c r="IL77" s="10"/>
      <c r="IM77" s="10"/>
      <c r="IN77" s="10"/>
      <c r="IO77" s="10"/>
      <c r="IP77" s="10"/>
      <c r="IQ77" s="10"/>
      <c r="IR77" s="10"/>
      <c r="IS77" s="10"/>
      <c r="IT77" s="10"/>
      <c r="IU77" s="10"/>
      <c r="IV77" s="10"/>
    </row>
    <row r="78" spans="1:256" x14ac:dyDescent="0.35">
      <c r="A78" s="4" t="s">
        <v>14</v>
      </c>
      <c r="B78" s="98" t="s">
        <v>93</v>
      </c>
      <c r="C78" s="98"/>
      <c r="D78" s="98"/>
      <c r="E78" s="98"/>
      <c r="F78" s="98"/>
      <c r="G78" s="98"/>
      <c r="H78" s="98"/>
      <c r="I78" s="26">
        <f>(1/12*0.05*100%)</f>
        <v>4.1666666666666666E-3</v>
      </c>
      <c r="J78" s="32">
        <f>I24*I78</f>
        <v>10.22588446969697</v>
      </c>
      <c r="K78" s="79"/>
      <c r="L78" s="49"/>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c r="DF78" s="10"/>
      <c r="DG78" s="10"/>
      <c r="DH78" s="10"/>
      <c r="DI78" s="10"/>
      <c r="DJ78" s="10"/>
      <c r="DK78" s="10"/>
      <c r="DL78" s="10"/>
      <c r="DM78" s="10"/>
      <c r="DN78" s="10"/>
      <c r="DO78" s="10"/>
      <c r="DP78" s="10"/>
      <c r="DQ78" s="10"/>
      <c r="DR78" s="10"/>
      <c r="DS78" s="10"/>
      <c r="DT78" s="10"/>
      <c r="DU78" s="10"/>
      <c r="DV78" s="10"/>
      <c r="DW78" s="10"/>
      <c r="DX78" s="10"/>
      <c r="DY78" s="10"/>
      <c r="DZ78" s="10"/>
      <c r="EA78" s="10"/>
      <c r="EB78" s="10"/>
      <c r="EC78" s="10"/>
      <c r="ED78" s="10"/>
      <c r="EE78" s="10"/>
      <c r="EF78" s="10"/>
      <c r="EG78" s="10"/>
      <c r="EH78" s="10"/>
      <c r="EI78" s="10"/>
      <c r="EJ78" s="10"/>
      <c r="EK78" s="10"/>
      <c r="EL78" s="10"/>
      <c r="EM78" s="10"/>
      <c r="EN78" s="10"/>
      <c r="EO78" s="10"/>
      <c r="EP78" s="10"/>
      <c r="EQ78" s="10"/>
      <c r="ER78" s="10"/>
      <c r="ES78" s="10"/>
      <c r="ET78" s="10"/>
      <c r="EU78" s="10"/>
      <c r="EV78" s="10"/>
      <c r="EW78" s="10"/>
      <c r="EX78" s="10"/>
      <c r="EY78" s="10"/>
      <c r="EZ78" s="10"/>
      <c r="FA78" s="10"/>
      <c r="FB78" s="10"/>
      <c r="FC78" s="10"/>
      <c r="FD78" s="10"/>
      <c r="FE78" s="10"/>
      <c r="FF78" s="10"/>
      <c r="FG78" s="10"/>
      <c r="FH78" s="10"/>
      <c r="FI78" s="10"/>
      <c r="FJ78" s="10"/>
      <c r="FK78" s="10"/>
      <c r="FL78" s="10"/>
      <c r="FM78" s="10"/>
      <c r="FN78" s="10"/>
      <c r="FO78" s="10"/>
      <c r="FP78" s="10"/>
      <c r="FQ78" s="10"/>
      <c r="FR78" s="10"/>
      <c r="FS78" s="10"/>
      <c r="FT78" s="10"/>
      <c r="FU78" s="10"/>
      <c r="FV78" s="10"/>
      <c r="FW78" s="10"/>
      <c r="FX78" s="10"/>
      <c r="FY78" s="10"/>
      <c r="FZ78" s="10"/>
      <c r="GA78" s="10"/>
      <c r="GB78" s="10"/>
      <c r="GC78" s="10"/>
      <c r="GD78" s="10"/>
      <c r="GE78" s="10"/>
      <c r="GF78" s="10"/>
      <c r="GG78" s="10"/>
      <c r="GH78" s="10"/>
      <c r="GI78" s="10"/>
      <c r="GJ78" s="10"/>
      <c r="GK78" s="10"/>
      <c r="GL78" s="10"/>
      <c r="GM78" s="10"/>
      <c r="GN78" s="10"/>
      <c r="GO78" s="10"/>
      <c r="GP78" s="10"/>
      <c r="GQ78" s="10"/>
      <c r="GR78" s="10"/>
      <c r="GS78" s="10"/>
      <c r="GT78" s="10"/>
      <c r="GU78" s="10"/>
      <c r="GV78" s="10"/>
      <c r="GW78" s="10"/>
      <c r="GX78" s="10"/>
      <c r="GY78" s="10"/>
      <c r="GZ78" s="10"/>
      <c r="HA78" s="10"/>
      <c r="HB78" s="10"/>
      <c r="HC78" s="10"/>
      <c r="HD78" s="10"/>
      <c r="HE78" s="10"/>
      <c r="HF78" s="10"/>
      <c r="HG78" s="10"/>
      <c r="HH78" s="10"/>
      <c r="HI78" s="10"/>
      <c r="HJ78" s="10"/>
      <c r="HK78" s="10"/>
      <c r="HL78" s="10"/>
      <c r="HM78" s="10"/>
      <c r="HN78" s="10"/>
      <c r="HO78" s="10"/>
      <c r="HP78" s="10"/>
      <c r="HQ78" s="10"/>
      <c r="HR78" s="10"/>
      <c r="HS78" s="10"/>
      <c r="HT78" s="10"/>
      <c r="HU78" s="10"/>
      <c r="HV78" s="10"/>
      <c r="HW78" s="10"/>
      <c r="HX78" s="10"/>
      <c r="HY78" s="10"/>
      <c r="HZ78" s="10"/>
      <c r="IA78" s="10"/>
      <c r="IB78" s="10"/>
      <c r="IC78" s="10"/>
      <c r="ID78" s="10"/>
      <c r="IE78" s="10"/>
      <c r="IF78" s="10"/>
      <c r="IG78" s="10"/>
      <c r="IH78" s="10"/>
      <c r="II78" s="10"/>
      <c r="IJ78" s="10"/>
      <c r="IK78" s="10"/>
      <c r="IL78" s="10"/>
      <c r="IM78" s="10"/>
      <c r="IN78" s="10"/>
      <c r="IO78" s="10"/>
      <c r="IP78" s="10"/>
      <c r="IQ78" s="10"/>
      <c r="IR78" s="10"/>
      <c r="IS78" s="10"/>
      <c r="IT78" s="10"/>
      <c r="IU78" s="10"/>
      <c r="IV78" s="10"/>
    </row>
    <row r="79" spans="1:256" x14ac:dyDescent="0.35">
      <c r="A79" s="4" t="s">
        <v>15</v>
      </c>
      <c r="B79" s="113" t="s">
        <v>83</v>
      </c>
      <c r="C79" s="114"/>
      <c r="D79" s="114"/>
      <c r="E79" s="114"/>
      <c r="F79" s="114"/>
      <c r="G79" s="114"/>
      <c r="H79" s="115"/>
      <c r="I79" s="50">
        <f>(8%*0.42%)</f>
        <v>3.3599999999999998E-4</v>
      </c>
      <c r="J79" s="32">
        <f>I24*I79</f>
        <v>0.82461532363636358</v>
      </c>
      <c r="K79" s="80"/>
      <c r="L79" s="47"/>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c r="BP79" s="10"/>
      <c r="BQ79" s="10"/>
      <c r="BR79" s="10"/>
      <c r="BS79" s="10"/>
      <c r="BT79" s="10"/>
      <c r="BU79" s="10"/>
      <c r="BV79" s="10"/>
      <c r="BW79" s="10"/>
      <c r="BX79" s="10"/>
      <c r="BY79" s="10"/>
      <c r="BZ79" s="10"/>
      <c r="CA79" s="10"/>
      <c r="CB79" s="10"/>
      <c r="CC79" s="10"/>
      <c r="CD79" s="10"/>
      <c r="CE79" s="10"/>
      <c r="CF79" s="10"/>
      <c r="CG79" s="10"/>
      <c r="CH79" s="10"/>
      <c r="CI79" s="10"/>
      <c r="CJ79" s="10"/>
      <c r="CK79" s="10"/>
      <c r="CL79" s="10"/>
      <c r="CM79" s="10"/>
      <c r="CN79" s="10"/>
      <c r="CO79" s="10"/>
      <c r="CP79" s="10"/>
      <c r="CQ79" s="10"/>
      <c r="CR79" s="10"/>
      <c r="CS79" s="10"/>
      <c r="CT79" s="10"/>
      <c r="CU79" s="10"/>
      <c r="CV79" s="10"/>
      <c r="CW79" s="10"/>
      <c r="CX79" s="10"/>
      <c r="CY79" s="10"/>
      <c r="CZ79" s="10"/>
      <c r="DA79" s="10"/>
      <c r="DB79" s="10"/>
      <c r="DC79" s="10"/>
      <c r="DD79" s="10"/>
      <c r="DE79" s="10"/>
      <c r="DF79" s="10"/>
      <c r="DG79" s="10"/>
      <c r="DH79" s="10"/>
      <c r="DI79" s="10"/>
      <c r="DJ79" s="10"/>
      <c r="DK79" s="10"/>
      <c r="DL79" s="10"/>
      <c r="DM79" s="10"/>
      <c r="DN79" s="10"/>
      <c r="DO79" s="10"/>
      <c r="DP79" s="10"/>
      <c r="DQ79" s="10"/>
      <c r="DR79" s="10"/>
      <c r="DS79" s="10"/>
      <c r="DT79" s="10"/>
      <c r="DU79" s="10"/>
      <c r="DV79" s="10"/>
      <c r="DW79" s="10"/>
      <c r="DX79" s="10"/>
      <c r="DY79" s="10"/>
      <c r="DZ79" s="10"/>
      <c r="EA79" s="10"/>
      <c r="EB79" s="10"/>
      <c r="EC79" s="10"/>
      <c r="ED79" s="10"/>
      <c r="EE79" s="10"/>
      <c r="EF79" s="10"/>
      <c r="EG79" s="10"/>
      <c r="EH79" s="10"/>
      <c r="EI79" s="10"/>
      <c r="EJ79" s="10"/>
      <c r="EK79" s="10"/>
      <c r="EL79" s="10"/>
      <c r="EM79" s="10"/>
      <c r="EN79" s="10"/>
      <c r="EO79" s="10"/>
      <c r="EP79" s="10"/>
      <c r="EQ79" s="10"/>
      <c r="ER79" s="10"/>
      <c r="ES79" s="10"/>
      <c r="ET79" s="10"/>
      <c r="EU79" s="10"/>
      <c r="EV79" s="10"/>
      <c r="EW79" s="10"/>
      <c r="EX79" s="10"/>
      <c r="EY79" s="10"/>
      <c r="EZ79" s="10"/>
      <c r="FA79" s="10"/>
      <c r="FB79" s="10"/>
      <c r="FC79" s="10"/>
      <c r="FD79" s="10"/>
      <c r="FE79" s="10"/>
      <c r="FF79" s="10"/>
      <c r="FG79" s="10"/>
      <c r="FH79" s="10"/>
      <c r="FI79" s="10"/>
      <c r="FJ79" s="10"/>
      <c r="FK79" s="10"/>
      <c r="FL79" s="10"/>
      <c r="FM79" s="10"/>
      <c r="FN79" s="10"/>
      <c r="FO79" s="10"/>
      <c r="FP79" s="10"/>
      <c r="FQ79" s="10"/>
      <c r="FR79" s="10"/>
      <c r="FS79" s="10"/>
      <c r="FT79" s="10"/>
      <c r="FU79" s="10"/>
      <c r="FV79" s="10"/>
      <c r="FW79" s="10"/>
      <c r="FX79" s="10"/>
      <c r="FY79" s="10"/>
      <c r="FZ79" s="10"/>
      <c r="GA79" s="10"/>
      <c r="GB79" s="10"/>
      <c r="GC79" s="10"/>
      <c r="GD79" s="10"/>
      <c r="GE79" s="10"/>
      <c r="GF79" s="10"/>
      <c r="GG79" s="10"/>
      <c r="GH79" s="10"/>
      <c r="GI79" s="10"/>
      <c r="GJ79" s="10"/>
      <c r="GK79" s="10"/>
      <c r="GL79" s="10"/>
      <c r="GM79" s="10"/>
      <c r="GN79" s="10"/>
      <c r="GO79" s="10"/>
      <c r="GP79" s="10"/>
      <c r="GQ79" s="10"/>
      <c r="GR79" s="10"/>
      <c r="GS79" s="10"/>
      <c r="GT79" s="10"/>
      <c r="GU79" s="10"/>
      <c r="GV79" s="10"/>
      <c r="GW79" s="10"/>
      <c r="GX79" s="10"/>
      <c r="GY79" s="10"/>
      <c r="GZ79" s="10"/>
      <c r="HA79" s="10"/>
      <c r="HB79" s="10"/>
      <c r="HC79" s="10"/>
      <c r="HD79" s="10"/>
      <c r="HE79" s="10"/>
      <c r="HF79" s="10"/>
      <c r="HG79" s="10"/>
      <c r="HH79" s="10"/>
      <c r="HI79" s="10"/>
      <c r="HJ79" s="10"/>
      <c r="HK79" s="10"/>
      <c r="HL79" s="10"/>
      <c r="HM79" s="10"/>
      <c r="HN79" s="10"/>
      <c r="HO79" s="10"/>
      <c r="HP79" s="10"/>
      <c r="HQ79" s="10"/>
      <c r="HR79" s="10"/>
      <c r="HS79" s="10"/>
      <c r="HT79" s="10"/>
      <c r="HU79" s="10"/>
      <c r="HV79" s="10"/>
      <c r="HW79" s="10"/>
      <c r="HX79" s="10"/>
      <c r="HY79" s="10"/>
      <c r="HZ79" s="10"/>
      <c r="IA79" s="10"/>
      <c r="IB79" s="10"/>
      <c r="IC79" s="10"/>
      <c r="ID79" s="10"/>
      <c r="IE79" s="10"/>
      <c r="IF79" s="10"/>
      <c r="IG79" s="10"/>
      <c r="IH79" s="10"/>
      <c r="II79" s="10"/>
      <c r="IJ79" s="10"/>
      <c r="IK79" s="10"/>
      <c r="IL79" s="10"/>
      <c r="IM79" s="10"/>
      <c r="IN79" s="10"/>
      <c r="IO79" s="10"/>
      <c r="IP79" s="10"/>
      <c r="IQ79" s="10"/>
      <c r="IR79" s="10"/>
      <c r="IS79" s="10"/>
      <c r="IT79" s="10"/>
      <c r="IU79" s="10"/>
      <c r="IV79" s="10"/>
    </row>
    <row r="80" spans="1:256" s="52" customFormat="1" ht="28" customHeight="1" x14ac:dyDescent="0.3">
      <c r="A80" s="64" t="s">
        <v>29</v>
      </c>
      <c r="B80" s="95" t="s">
        <v>84</v>
      </c>
      <c r="C80" s="95"/>
      <c r="D80" s="95"/>
      <c r="E80" s="95"/>
      <c r="F80" s="95"/>
      <c r="G80" s="95"/>
      <c r="H80" s="95"/>
      <c r="I80" s="53">
        <f>(((1+2/12+(1/3*1/12))*(0.08*0.4*0.9*100%)))</f>
        <v>3.44E-2</v>
      </c>
      <c r="J80" s="32">
        <f>I24*I80</f>
        <v>84.424902181818183</v>
      </c>
      <c r="K80" s="81"/>
      <c r="L80" s="55"/>
    </row>
    <row r="81" spans="1:256" ht="31.75" customHeight="1" x14ac:dyDescent="0.35">
      <c r="A81" s="4" t="s">
        <v>32</v>
      </c>
      <c r="B81" s="98" t="s">
        <v>87</v>
      </c>
      <c r="C81" s="98"/>
      <c r="D81" s="98"/>
      <c r="E81" s="98"/>
      <c r="F81" s="98"/>
      <c r="G81" s="98"/>
      <c r="H81" s="98"/>
      <c r="I81" s="57">
        <f>(7/30)/12*100%</f>
        <v>1.9444444444444445E-2</v>
      </c>
      <c r="J81" s="32">
        <f>I24*I81</f>
        <v>47.72079419191919</v>
      </c>
      <c r="K81" s="45"/>
      <c r="L81" s="47"/>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10"/>
      <c r="CV81" s="10"/>
      <c r="CW81" s="10"/>
      <c r="CX81" s="10"/>
      <c r="CY81" s="10"/>
      <c r="CZ81" s="10"/>
      <c r="DA81" s="10"/>
      <c r="DB81" s="10"/>
      <c r="DC81" s="10"/>
      <c r="DD81" s="10"/>
      <c r="DE81" s="10"/>
      <c r="DF81" s="10"/>
      <c r="DG81" s="10"/>
      <c r="DH81" s="10"/>
      <c r="DI81" s="10"/>
      <c r="DJ81" s="10"/>
      <c r="DK81" s="10"/>
      <c r="DL81" s="10"/>
      <c r="DM81" s="10"/>
      <c r="DN81" s="10"/>
      <c r="DO81" s="10"/>
      <c r="DP81" s="10"/>
      <c r="DQ81" s="10"/>
      <c r="DR81" s="10"/>
      <c r="DS81" s="10"/>
      <c r="DT81" s="10"/>
      <c r="DU81" s="10"/>
      <c r="DV81" s="10"/>
      <c r="DW81" s="10"/>
      <c r="DX81" s="10"/>
      <c r="DY81" s="10"/>
      <c r="DZ81" s="10"/>
      <c r="EA81" s="10"/>
      <c r="EB81" s="10"/>
      <c r="EC81" s="10"/>
      <c r="ED81" s="10"/>
      <c r="EE81" s="10"/>
      <c r="EF81" s="10"/>
      <c r="EG81" s="10"/>
      <c r="EH81" s="10"/>
      <c r="EI81" s="10"/>
      <c r="EJ81" s="10"/>
      <c r="EK81" s="10"/>
      <c r="EL81" s="10"/>
      <c r="EM81" s="10"/>
      <c r="EN81" s="10"/>
      <c r="EO81" s="10"/>
      <c r="EP81" s="10"/>
      <c r="EQ81" s="10"/>
      <c r="ER81" s="10"/>
      <c r="ES81" s="10"/>
      <c r="ET81" s="10"/>
      <c r="EU81" s="10"/>
      <c r="EV81" s="10"/>
      <c r="EW81" s="10"/>
      <c r="EX81" s="10"/>
      <c r="EY81" s="10"/>
      <c r="EZ81" s="10"/>
      <c r="FA81" s="10"/>
      <c r="FB81" s="10"/>
      <c r="FC81" s="10"/>
      <c r="FD81" s="10"/>
      <c r="FE81" s="10"/>
      <c r="FF81" s="10"/>
      <c r="FG81" s="10"/>
      <c r="FH81" s="10"/>
      <c r="FI81" s="10"/>
      <c r="FJ81" s="10"/>
      <c r="FK81" s="10"/>
      <c r="FL81" s="10"/>
      <c r="FM81" s="10"/>
      <c r="FN81" s="10"/>
      <c r="FO81" s="10"/>
      <c r="FP81" s="10"/>
      <c r="FQ81" s="10"/>
      <c r="FR81" s="10"/>
      <c r="FS81" s="10"/>
      <c r="FT81" s="10"/>
      <c r="FU81" s="10"/>
      <c r="FV81" s="10"/>
      <c r="FW81" s="10"/>
      <c r="FX81" s="10"/>
      <c r="FY81" s="10"/>
      <c r="FZ81" s="10"/>
      <c r="GA81" s="10"/>
      <c r="GB81" s="10"/>
      <c r="GC81" s="10"/>
      <c r="GD81" s="10"/>
      <c r="GE81" s="10"/>
      <c r="GF81" s="10"/>
      <c r="GG81" s="10"/>
      <c r="GH81" s="10"/>
      <c r="GI81" s="10"/>
      <c r="GJ81" s="10"/>
      <c r="GK81" s="10"/>
      <c r="GL81" s="10"/>
      <c r="GM81" s="10"/>
      <c r="GN81" s="10"/>
      <c r="GO81" s="10"/>
      <c r="GP81" s="10"/>
      <c r="GQ81" s="10"/>
      <c r="GR81" s="10"/>
      <c r="GS81" s="10"/>
      <c r="GT81" s="10"/>
      <c r="GU81" s="10"/>
      <c r="GV81" s="10"/>
      <c r="GW81" s="10"/>
      <c r="GX81" s="10"/>
      <c r="GY81" s="10"/>
      <c r="GZ81" s="10"/>
      <c r="HA81" s="10"/>
      <c r="HB81" s="10"/>
      <c r="HC81" s="10"/>
      <c r="HD81" s="10"/>
      <c r="HE81" s="10"/>
      <c r="HF81" s="10"/>
      <c r="HG81" s="10"/>
      <c r="HH81" s="10"/>
      <c r="HI81" s="10"/>
      <c r="HJ81" s="10"/>
      <c r="HK81" s="10"/>
      <c r="HL81" s="10"/>
      <c r="HM81" s="10"/>
      <c r="HN81" s="10"/>
      <c r="HO81" s="10"/>
      <c r="HP81" s="10"/>
      <c r="HQ81" s="10"/>
      <c r="HR81" s="10"/>
      <c r="HS81" s="10"/>
      <c r="HT81" s="10"/>
      <c r="HU81" s="10"/>
      <c r="HV81" s="10"/>
      <c r="HW81" s="10"/>
      <c r="HX81" s="10"/>
      <c r="HY81" s="10"/>
      <c r="HZ81" s="10"/>
      <c r="IA81" s="10"/>
      <c r="IB81" s="10"/>
      <c r="IC81" s="10"/>
      <c r="ID81" s="10"/>
      <c r="IE81" s="10"/>
      <c r="IF81" s="10"/>
      <c r="IG81" s="10"/>
      <c r="IH81" s="10"/>
      <c r="II81" s="10"/>
      <c r="IJ81" s="10"/>
      <c r="IK81" s="10"/>
      <c r="IL81" s="10"/>
      <c r="IM81" s="10"/>
      <c r="IN81" s="10"/>
      <c r="IO81" s="10"/>
      <c r="IP81" s="10"/>
      <c r="IQ81" s="10"/>
      <c r="IR81" s="10"/>
      <c r="IS81" s="10"/>
      <c r="IT81" s="10"/>
      <c r="IU81" s="10"/>
      <c r="IV81" s="10"/>
    </row>
    <row r="82" spans="1:256" ht="15.75" customHeight="1" x14ac:dyDescent="0.35">
      <c r="A82" s="4" t="s">
        <v>8</v>
      </c>
      <c r="B82" s="97" t="s">
        <v>85</v>
      </c>
      <c r="C82" s="97"/>
      <c r="D82" s="97"/>
      <c r="E82" s="97"/>
      <c r="F82" s="97"/>
      <c r="G82" s="97"/>
      <c r="H82" s="97"/>
      <c r="I82" s="23">
        <f>36.8%*1.94%</f>
        <v>7.1392000000000001E-3</v>
      </c>
      <c r="J82" s="32">
        <f>I24*I82</f>
        <v>17.521112257454543</v>
      </c>
      <c r="K82" s="45"/>
      <c r="L82" s="58"/>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c r="DG82" s="10"/>
      <c r="DH82" s="10"/>
      <c r="DI82" s="10"/>
      <c r="DJ82" s="10"/>
      <c r="DK82" s="10"/>
      <c r="DL82" s="10"/>
      <c r="DM82" s="10"/>
      <c r="DN82" s="10"/>
      <c r="DO82" s="10"/>
      <c r="DP82" s="10"/>
      <c r="DQ82" s="10"/>
      <c r="DR82" s="10"/>
      <c r="DS82" s="10"/>
      <c r="DT82" s="10"/>
      <c r="DU82" s="10"/>
      <c r="DV82" s="10"/>
      <c r="DW82" s="10"/>
      <c r="DX82" s="10"/>
      <c r="DY82" s="10"/>
      <c r="DZ82" s="10"/>
      <c r="EA82" s="10"/>
      <c r="EB82" s="10"/>
      <c r="EC82" s="10"/>
      <c r="ED82" s="10"/>
      <c r="EE82" s="10"/>
      <c r="EF82" s="10"/>
      <c r="EG82" s="10"/>
      <c r="EH82" s="10"/>
      <c r="EI82" s="10"/>
      <c r="EJ82" s="10"/>
      <c r="EK82" s="10"/>
      <c r="EL82" s="10"/>
      <c r="EM82" s="10"/>
      <c r="EN82" s="10"/>
      <c r="EO82" s="10"/>
      <c r="EP82" s="10"/>
      <c r="EQ82" s="10"/>
      <c r="ER82" s="10"/>
      <c r="ES82" s="10"/>
      <c r="ET82" s="10"/>
      <c r="EU82" s="10"/>
      <c r="EV82" s="10"/>
      <c r="EW82" s="10"/>
      <c r="EX82" s="10"/>
      <c r="EY82" s="10"/>
      <c r="EZ82" s="10"/>
      <c r="FA82" s="10"/>
      <c r="FB82" s="10"/>
      <c r="FC82" s="10"/>
      <c r="FD82" s="10"/>
      <c r="FE82" s="10"/>
      <c r="FF82" s="10"/>
      <c r="FG82" s="10"/>
      <c r="FH82" s="10"/>
      <c r="FI82" s="10"/>
      <c r="FJ82" s="10"/>
      <c r="FK82" s="10"/>
      <c r="FL82" s="10"/>
      <c r="FM82" s="10"/>
      <c r="FN82" s="10"/>
      <c r="FO82" s="10"/>
      <c r="FP82" s="10"/>
      <c r="FQ82" s="10"/>
      <c r="FR82" s="10"/>
      <c r="FS82" s="10"/>
      <c r="FT82" s="10"/>
      <c r="FU82" s="10"/>
      <c r="FV82" s="10"/>
      <c r="FW82" s="10"/>
      <c r="FX82" s="10"/>
      <c r="FY82" s="10"/>
      <c r="FZ82" s="10"/>
      <c r="GA82" s="10"/>
      <c r="GB82" s="10"/>
      <c r="GC82" s="10"/>
      <c r="GD82" s="10"/>
      <c r="GE82" s="10"/>
      <c r="GF82" s="10"/>
      <c r="GG82" s="10"/>
      <c r="GH82" s="10"/>
      <c r="GI82" s="10"/>
      <c r="GJ82" s="10"/>
      <c r="GK82" s="10"/>
      <c r="GL82" s="10"/>
      <c r="GM82" s="10"/>
      <c r="GN82" s="10"/>
      <c r="GO82" s="10"/>
      <c r="GP82" s="10"/>
      <c r="GQ82" s="10"/>
      <c r="GR82" s="10"/>
      <c r="GS82" s="10"/>
      <c r="GT82" s="10"/>
      <c r="GU82" s="10"/>
      <c r="GV82" s="10"/>
      <c r="GW82" s="10"/>
      <c r="GX82" s="10"/>
      <c r="GY82" s="10"/>
      <c r="GZ82" s="10"/>
      <c r="HA82" s="10"/>
      <c r="HB82" s="10"/>
      <c r="HC82" s="10"/>
      <c r="HD82" s="10"/>
      <c r="HE82" s="10"/>
      <c r="HF82" s="10"/>
      <c r="HG82" s="10"/>
      <c r="HH82" s="10"/>
      <c r="HI82" s="10"/>
      <c r="HJ82" s="10"/>
      <c r="HK82" s="10"/>
      <c r="HL82" s="10"/>
      <c r="HM82" s="10"/>
      <c r="HN82" s="10"/>
      <c r="HO82" s="10"/>
      <c r="HP82" s="10"/>
      <c r="HQ82" s="10"/>
      <c r="HR82" s="10"/>
      <c r="HS82" s="10"/>
      <c r="HT82" s="10"/>
      <c r="HU82" s="10"/>
      <c r="HV82" s="10"/>
      <c r="HW82" s="10"/>
      <c r="HX82" s="10"/>
      <c r="HY82" s="10"/>
      <c r="HZ82" s="10"/>
      <c r="IA82" s="10"/>
      <c r="IB82" s="10"/>
      <c r="IC82" s="10"/>
      <c r="ID82" s="10"/>
      <c r="IE82" s="10"/>
      <c r="IF82" s="10"/>
      <c r="IG82" s="10"/>
      <c r="IH82" s="10"/>
      <c r="II82" s="10"/>
      <c r="IJ82" s="10"/>
      <c r="IK82" s="10"/>
      <c r="IL82" s="10"/>
      <c r="IM82" s="10"/>
      <c r="IN82" s="10"/>
      <c r="IO82" s="10"/>
      <c r="IP82" s="10"/>
      <c r="IQ82" s="10"/>
      <c r="IR82" s="10"/>
      <c r="IS82" s="10"/>
      <c r="IT82" s="10"/>
      <c r="IU82" s="10"/>
      <c r="IV82" s="10"/>
    </row>
    <row r="83" spans="1:256" ht="30.5" customHeight="1" x14ac:dyDescent="0.35">
      <c r="A83" s="4" t="s">
        <v>35</v>
      </c>
      <c r="B83" s="113" t="s">
        <v>94</v>
      </c>
      <c r="C83" s="114"/>
      <c r="D83" s="114"/>
      <c r="E83" s="114"/>
      <c r="F83" s="114"/>
      <c r="G83" s="114"/>
      <c r="H83" s="115"/>
      <c r="I83" s="56">
        <f>0.08*0.0194*0.4*100%</f>
        <v>6.2080000000000002E-4</v>
      </c>
      <c r="J83" s="32">
        <f>I24*I83</f>
        <v>1.5235749789090909</v>
      </c>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0"/>
      <c r="FH83" s="10"/>
      <c r="FI83" s="10"/>
      <c r="FJ83" s="10"/>
      <c r="FK83" s="10"/>
      <c r="FL83" s="10"/>
      <c r="FM83" s="10"/>
      <c r="FN83" s="10"/>
      <c r="FO83" s="10"/>
      <c r="FP83" s="10"/>
      <c r="FQ83" s="10"/>
      <c r="FR83" s="10"/>
      <c r="FS83" s="10"/>
      <c r="FT83" s="10"/>
      <c r="FU83" s="10"/>
      <c r="FV83" s="10"/>
      <c r="FW83" s="10"/>
      <c r="FX83" s="10"/>
      <c r="FY83" s="10"/>
      <c r="FZ83" s="10"/>
      <c r="GA83" s="10"/>
      <c r="GB83" s="10"/>
      <c r="GC83" s="10"/>
      <c r="GD83" s="10"/>
      <c r="GE83" s="10"/>
      <c r="GF83" s="10"/>
      <c r="GG83" s="10"/>
      <c r="GH83" s="10"/>
      <c r="GI83" s="10"/>
      <c r="GJ83" s="10"/>
      <c r="GK83" s="10"/>
      <c r="GL83" s="10"/>
      <c r="GM83" s="10"/>
      <c r="GN83" s="10"/>
      <c r="GO83" s="10"/>
      <c r="GP83" s="10"/>
      <c r="GQ83" s="10"/>
      <c r="GR83" s="10"/>
      <c r="GS83" s="10"/>
      <c r="GT83" s="10"/>
      <c r="GU83" s="10"/>
      <c r="GV83" s="10"/>
      <c r="GW83" s="10"/>
      <c r="GX83" s="10"/>
      <c r="GY83" s="10"/>
      <c r="GZ83" s="10"/>
      <c r="HA83" s="10"/>
      <c r="HB83" s="10"/>
      <c r="HC83" s="10"/>
      <c r="HD83" s="10"/>
      <c r="HE83" s="10"/>
      <c r="HF83" s="10"/>
      <c r="HG83" s="10"/>
      <c r="HH83" s="10"/>
      <c r="HI83" s="10"/>
      <c r="HJ83" s="10"/>
      <c r="HK83" s="10"/>
      <c r="HL83" s="10"/>
      <c r="HM83" s="10"/>
      <c r="HN83" s="10"/>
      <c r="HO83" s="10"/>
      <c r="HP83" s="10"/>
      <c r="HQ83" s="10"/>
      <c r="HR83" s="10"/>
      <c r="HS83" s="10"/>
      <c r="HT83" s="10"/>
      <c r="HU83" s="10"/>
      <c r="HV83" s="10"/>
      <c r="HW83" s="10"/>
      <c r="HX83" s="10"/>
      <c r="HY83" s="10"/>
      <c r="HZ83" s="10"/>
      <c r="IA83" s="10"/>
      <c r="IB83" s="10"/>
      <c r="IC83" s="10"/>
      <c r="ID83" s="10"/>
      <c r="IE83" s="10"/>
      <c r="IF83" s="10"/>
      <c r="IG83" s="10"/>
      <c r="IH83" s="10"/>
      <c r="II83" s="10"/>
      <c r="IJ83" s="10"/>
      <c r="IK83" s="10"/>
      <c r="IL83" s="10"/>
      <c r="IM83" s="10"/>
      <c r="IN83" s="10"/>
      <c r="IO83" s="10"/>
      <c r="IP83" s="10"/>
      <c r="IQ83" s="10"/>
      <c r="IR83" s="10"/>
      <c r="IS83" s="10"/>
      <c r="IT83" s="10"/>
      <c r="IU83" s="10"/>
      <c r="IV83" s="10"/>
    </row>
    <row r="84" spans="1:256" ht="15.75" customHeight="1" x14ac:dyDescent="0.35">
      <c r="A84" s="63"/>
      <c r="B84" s="99" t="s">
        <v>97</v>
      </c>
      <c r="C84" s="100"/>
      <c r="D84" s="100"/>
      <c r="E84" s="100"/>
      <c r="F84" s="100"/>
      <c r="G84" s="100"/>
      <c r="H84" s="101"/>
      <c r="I84" s="54">
        <f>SUM(I78:I83)</f>
        <v>6.6107111111111116E-2</v>
      </c>
      <c r="J84" s="33">
        <f>SUM(J78:J83)</f>
        <v>162.24088340343434</v>
      </c>
      <c r="K84" s="45"/>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c r="DG84" s="10"/>
      <c r="DH84" s="10"/>
      <c r="DI84" s="10"/>
      <c r="DJ84" s="10"/>
      <c r="DK84" s="10"/>
      <c r="DL84" s="10"/>
      <c r="DM84" s="10"/>
      <c r="DN84" s="10"/>
      <c r="DO84" s="10"/>
      <c r="DP84" s="10"/>
      <c r="DQ84" s="10"/>
      <c r="DR84" s="10"/>
      <c r="DS84" s="10"/>
      <c r="DT84" s="10"/>
      <c r="DU84" s="10"/>
      <c r="DV84" s="10"/>
      <c r="DW84" s="10"/>
      <c r="DX84" s="10"/>
      <c r="DY84" s="10"/>
      <c r="DZ84" s="10"/>
      <c r="EA84" s="10"/>
      <c r="EB84" s="10"/>
      <c r="EC84" s="10"/>
      <c r="ED84" s="10"/>
      <c r="EE84" s="10"/>
      <c r="EF84" s="10"/>
      <c r="EG84" s="10"/>
      <c r="EH84" s="10"/>
      <c r="EI84" s="10"/>
      <c r="EJ84" s="10"/>
      <c r="EK84" s="10"/>
      <c r="EL84" s="10"/>
      <c r="EM84" s="10"/>
      <c r="EN84" s="10"/>
      <c r="EO84" s="10"/>
      <c r="EP84" s="10"/>
      <c r="EQ84" s="10"/>
      <c r="ER84" s="10"/>
      <c r="ES84" s="10"/>
      <c r="ET84" s="10"/>
      <c r="EU84" s="10"/>
      <c r="EV84" s="10"/>
      <c r="EW84" s="10"/>
      <c r="EX84" s="10"/>
      <c r="EY84" s="10"/>
      <c r="EZ84" s="10"/>
      <c r="FA84" s="10"/>
      <c r="FB84" s="10"/>
      <c r="FC84" s="10"/>
      <c r="FD84" s="10"/>
      <c r="FE84" s="10"/>
      <c r="FF84" s="10"/>
      <c r="FG84" s="10"/>
      <c r="FH84" s="10"/>
      <c r="FI84" s="10"/>
      <c r="FJ84" s="10"/>
      <c r="FK84" s="10"/>
      <c r="FL84" s="10"/>
      <c r="FM84" s="10"/>
      <c r="FN84" s="10"/>
      <c r="FO84" s="10"/>
      <c r="FP84" s="10"/>
      <c r="FQ84" s="10"/>
      <c r="FR84" s="10"/>
      <c r="FS84" s="10"/>
      <c r="FT84" s="10"/>
      <c r="FU84" s="10"/>
      <c r="FV84" s="10"/>
      <c r="FW84" s="10"/>
      <c r="FX84" s="10"/>
      <c r="FY84" s="10"/>
      <c r="FZ84" s="10"/>
      <c r="GA84" s="10"/>
      <c r="GB84" s="10"/>
      <c r="GC84" s="10"/>
      <c r="GD84" s="10"/>
      <c r="GE84" s="10"/>
      <c r="GF84" s="10"/>
      <c r="GG84" s="10"/>
      <c r="GH84" s="10"/>
      <c r="GI84" s="10"/>
      <c r="GJ84" s="10"/>
      <c r="GK84" s="10"/>
      <c r="GL84" s="10"/>
      <c r="GM84" s="10"/>
      <c r="GN84" s="10"/>
      <c r="GO84" s="10"/>
      <c r="GP84" s="10"/>
      <c r="GQ84" s="10"/>
      <c r="GR84" s="10"/>
      <c r="GS84" s="10"/>
      <c r="GT84" s="10"/>
      <c r="GU84" s="10"/>
      <c r="GV84" s="10"/>
      <c r="GW84" s="10"/>
      <c r="GX84" s="10"/>
      <c r="GY84" s="10"/>
      <c r="GZ84" s="10"/>
      <c r="HA84" s="10"/>
      <c r="HB84" s="10"/>
      <c r="HC84" s="10"/>
      <c r="HD84" s="10"/>
      <c r="HE84" s="10"/>
      <c r="HF84" s="10"/>
      <c r="HG84" s="10"/>
      <c r="HH84" s="10"/>
      <c r="HI84" s="10"/>
      <c r="HJ84" s="10"/>
      <c r="HK84" s="10"/>
      <c r="HL84" s="10"/>
      <c r="HM84" s="10"/>
      <c r="HN84" s="10"/>
      <c r="HO84" s="10"/>
      <c r="HP84" s="10"/>
      <c r="HQ84" s="10"/>
      <c r="HR84" s="10"/>
      <c r="HS84" s="10"/>
      <c r="HT84" s="10"/>
      <c r="HU84" s="10"/>
      <c r="HV84" s="10"/>
      <c r="HW84" s="10"/>
      <c r="HX84" s="10"/>
      <c r="HY84" s="10"/>
      <c r="HZ84" s="10"/>
      <c r="IA84" s="10"/>
      <c r="IB84" s="10"/>
      <c r="IC84" s="10"/>
      <c r="ID84" s="10"/>
      <c r="IE84" s="10"/>
      <c r="IF84" s="10"/>
      <c r="IG84" s="10"/>
      <c r="IH84" s="10"/>
      <c r="II84" s="10"/>
      <c r="IJ84" s="10"/>
      <c r="IK84" s="10"/>
      <c r="IL84" s="10"/>
      <c r="IM84" s="10"/>
      <c r="IN84" s="10"/>
      <c r="IO84" s="10"/>
      <c r="IP84" s="10"/>
      <c r="IQ84" s="10"/>
      <c r="IR84" s="10"/>
      <c r="IS84" s="10"/>
      <c r="IT84" s="10"/>
      <c r="IU84" s="10"/>
      <c r="IV84" s="10"/>
    </row>
    <row r="85" spans="1:256" ht="16" customHeight="1" x14ac:dyDescent="0.35">
      <c r="A85" s="116"/>
      <c r="B85" s="116"/>
      <c r="C85" s="116"/>
      <c r="D85" s="116"/>
      <c r="E85" s="116"/>
      <c r="F85" s="116"/>
      <c r="G85" s="116"/>
      <c r="H85" s="116"/>
      <c r="I85" s="116"/>
      <c r="J85" s="117"/>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10"/>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10"/>
      <c r="GG85" s="10"/>
      <c r="GH85" s="10"/>
      <c r="GI85" s="10"/>
      <c r="GJ85" s="10"/>
      <c r="GK85" s="10"/>
      <c r="GL85" s="10"/>
      <c r="GM85" s="10"/>
      <c r="GN85" s="10"/>
      <c r="GO85" s="10"/>
      <c r="GP85" s="10"/>
      <c r="GQ85" s="10"/>
      <c r="GR85" s="10"/>
      <c r="GS85" s="10"/>
      <c r="GT85" s="10"/>
      <c r="GU85" s="10"/>
      <c r="GV85" s="10"/>
      <c r="GW85" s="10"/>
      <c r="GX85" s="10"/>
      <c r="GY85" s="10"/>
      <c r="GZ85" s="10"/>
      <c r="HA85" s="10"/>
      <c r="HB85" s="10"/>
      <c r="HC85" s="10"/>
      <c r="HD85" s="10"/>
      <c r="HE85" s="10"/>
      <c r="HF85" s="10"/>
      <c r="HG85" s="10"/>
      <c r="HH85" s="10"/>
      <c r="HI85" s="10"/>
      <c r="HJ85" s="10"/>
      <c r="HK85" s="10"/>
      <c r="HL85" s="10"/>
      <c r="HM85" s="10"/>
      <c r="HN85" s="10"/>
      <c r="HO85" s="10"/>
      <c r="HP85" s="10"/>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row>
    <row r="86" spans="1:256" ht="15" customHeight="1" x14ac:dyDescent="0.35">
      <c r="A86" s="118"/>
      <c r="B86" s="118"/>
      <c r="C86" s="118"/>
      <c r="D86" s="118"/>
      <c r="E86" s="118"/>
      <c r="F86" s="118"/>
      <c r="G86" s="118"/>
      <c r="H86" s="118"/>
      <c r="I86" s="118"/>
      <c r="J86" s="119"/>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row>
    <row r="87" spans="1:256" ht="18.5" customHeight="1" x14ac:dyDescent="0.35">
      <c r="A87" s="108" t="s">
        <v>52</v>
      </c>
      <c r="B87" s="108"/>
      <c r="C87" s="108"/>
      <c r="D87" s="108"/>
      <c r="E87" s="108"/>
      <c r="F87" s="108"/>
      <c r="G87" s="108"/>
      <c r="H87" s="108"/>
      <c r="I87" s="108"/>
      <c r="J87" s="108"/>
      <c r="K87" s="11"/>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c r="AU87" s="10"/>
      <c r="AV87" s="10"/>
      <c r="AW87" s="10"/>
      <c r="AX87" s="10"/>
      <c r="AY87" s="10"/>
      <c r="AZ87" s="10"/>
      <c r="BA87" s="10"/>
      <c r="BB87" s="10"/>
      <c r="BC87" s="10"/>
      <c r="BD87" s="10"/>
      <c r="BE87" s="10"/>
      <c r="BF87" s="10"/>
      <c r="BG87" s="10"/>
      <c r="BH87" s="10"/>
      <c r="BI87" s="10"/>
      <c r="BJ87" s="10"/>
      <c r="BK87" s="10"/>
      <c r="BL87" s="10"/>
      <c r="BM87" s="10"/>
      <c r="BN87" s="10"/>
      <c r="BO87" s="10"/>
      <c r="BP87" s="10"/>
      <c r="BQ87" s="10"/>
      <c r="BR87" s="10"/>
      <c r="BS87" s="10"/>
      <c r="BT87" s="10"/>
      <c r="BU87" s="10"/>
      <c r="BV87" s="10"/>
      <c r="BW87" s="10"/>
      <c r="BX87" s="10"/>
      <c r="BY87" s="10"/>
      <c r="BZ87" s="10"/>
      <c r="CA87" s="10"/>
      <c r="CB87" s="10"/>
      <c r="CC87" s="10"/>
      <c r="CD87" s="10"/>
      <c r="CE87" s="10"/>
      <c r="CF87" s="10"/>
      <c r="CG87" s="10"/>
      <c r="CH87" s="10"/>
      <c r="CI87" s="10"/>
      <c r="CJ87" s="10"/>
      <c r="CK87" s="10"/>
      <c r="CL87" s="10"/>
      <c r="CM87" s="10"/>
      <c r="CN87" s="10"/>
      <c r="CO87" s="10"/>
      <c r="CP87" s="10"/>
      <c r="CQ87" s="10"/>
      <c r="CR87" s="10"/>
      <c r="CS87" s="10"/>
      <c r="CT87" s="10"/>
      <c r="CU87" s="10"/>
      <c r="CV87" s="10"/>
      <c r="CW87" s="10"/>
      <c r="CX87" s="10"/>
      <c r="CY87" s="10"/>
      <c r="CZ87" s="10"/>
      <c r="DA87" s="10"/>
      <c r="DB87" s="10"/>
      <c r="DC87" s="10"/>
      <c r="DD87" s="10"/>
      <c r="DE87" s="10"/>
      <c r="DF87" s="10"/>
      <c r="DG87" s="10"/>
      <c r="DH87" s="10"/>
      <c r="DI87" s="10"/>
      <c r="DJ87" s="10"/>
      <c r="DK87" s="10"/>
      <c r="DL87" s="10"/>
      <c r="DM87" s="10"/>
      <c r="DN87" s="10"/>
      <c r="DO87" s="10"/>
      <c r="DP87" s="10"/>
      <c r="DQ87" s="10"/>
      <c r="DR87" s="10"/>
      <c r="DS87" s="10"/>
      <c r="DT87" s="10"/>
      <c r="DU87" s="10"/>
      <c r="DV87" s="10"/>
      <c r="DW87" s="10"/>
      <c r="DX87" s="10"/>
      <c r="DY87" s="10"/>
      <c r="DZ87" s="10"/>
      <c r="EA87" s="10"/>
      <c r="EB87" s="10"/>
      <c r="EC87" s="10"/>
      <c r="ED87" s="10"/>
      <c r="EE87" s="10"/>
      <c r="EF87" s="10"/>
      <c r="EG87" s="10"/>
      <c r="EH87" s="10"/>
      <c r="EI87" s="10"/>
      <c r="EJ87" s="10"/>
      <c r="EK87" s="10"/>
      <c r="EL87" s="10"/>
      <c r="EM87" s="10"/>
      <c r="EN87" s="10"/>
      <c r="EO87" s="10"/>
      <c r="EP87" s="10"/>
      <c r="EQ87" s="10"/>
      <c r="ER87" s="10"/>
      <c r="ES87" s="10"/>
      <c r="ET87" s="10"/>
      <c r="EU87" s="10"/>
      <c r="EV87" s="10"/>
      <c r="EW87" s="10"/>
      <c r="EX87" s="10"/>
      <c r="EY87" s="10"/>
      <c r="EZ87" s="10"/>
      <c r="FA87" s="10"/>
      <c r="FB87" s="10"/>
      <c r="FC87" s="10"/>
      <c r="FD87" s="10"/>
      <c r="FE87" s="10"/>
      <c r="FF87" s="10"/>
      <c r="FG87" s="10"/>
      <c r="FH87" s="10"/>
      <c r="FI87" s="10"/>
      <c r="FJ87" s="10"/>
      <c r="FK87" s="10"/>
      <c r="FL87" s="10"/>
      <c r="FM87" s="10"/>
      <c r="FN87" s="10"/>
      <c r="FO87" s="10"/>
      <c r="FP87" s="10"/>
      <c r="FQ87" s="10"/>
      <c r="FR87" s="10"/>
      <c r="FS87" s="10"/>
      <c r="FT87" s="10"/>
      <c r="FU87" s="10"/>
      <c r="FV87" s="10"/>
      <c r="FW87" s="10"/>
      <c r="FX87" s="10"/>
      <c r="FY87" s="10"/>
      <c r="FZ87" s="10"/>
      <c r="GA87" s="10"/>
      <c r="GB87" s="10"/>
      <c r="GC87" s="10"/>
      <c r="GD87" s="10"/>
      <c r="GE87" s="10"/>
      <c r="GF87" s="10"/>
      <c r="GG87" s="10"/>
      <c r="GH87" s="10"/>
      <c r="GI87" s="10"/>
      <c r="GJ87" s="10"/>
      <c r="GK87" s="10"/>
      <c r="GL87" s="10"/>
      <c r="GM87" s="10"/>
      <c r="GN87" s="10"/>
      <c r="GO87" s="10"/>
      <c r="GP87" s="10"/>
      <c r="GQ87" s="10"/>
      <c r="GR87" s="10"/>
      <c r="GS87" s="10"/>
      <c r="GT87" s="10"/>
      <c r="GU87" s="10"/>
      <c r="GV87" s="10"/>
      <c r="GW87" s="10"/>
      <c r="GX87" s="10"/>
      <c r="GY87" s="10"/>
      <c r="GZ87" s="10"/>
      <c r="HA87" s="10"/>
      <c r="HB87" s="10"/>
      <c r="HC87" s="10"/>
      <c r="HD87" s="10"/>
      <c r="HE87" s="10"/>
      <c r="HF87" s="10"/>
      <c r="HG87" s="10"/>
      <c r="HH87" s="10"/>
      <c r="HI87" s="10"/>
      <c r="HJ87" s="10"/>
      <c r="HK87" s="10"/>
      <c r="HL87" s="10"/>
      <c r="HM87" s="10"/>
      <c r="HN87" s="10"/>
      <c r="HO87" s="10"/>
      <c r="HP87" s="10"/>
      <c r="HQ87" s="10"/>
      <c r="HR87" s="10"/>
      <c r="HS87" s="10"/>
      <c r="HT87" s="10"/>
      <c r="HU87" s="10"/>
      <c r="HV87" s="10"/>
      <c r="HW87" s="10"/>
      <c r="HX87" s="10"/>
      <c r="HY87" s="10"/>
      <c r="HZ87" s="10"/>
      <c r="IA87" s="10"/>
      <c r="IB87" s="10"/>
      <c r="IC87" s="10"/>
      <c r="ID87" s="10"/>
      <c r="IE87" s="10"/>
      <c r="IF87" s="10"/>
      <c r="IG87" s="10"/>
      <c r="IH87" s="10"/>
      <c r="II87" s="10"/>
      <c r="IJ87" s="10"/>
      <c r="IK87" s="10"/>
      <c r="IL87" s="10"/>
      <c r="IM87" s="10"/>
      <c r="IN87" s="10"/>
      <c r="IO87" s="10"/>
      <c r="IP87" s="10"/>
      <c r="IQ87" s="10"/>
      <c r="IR87" s="10"/>
      <c r="IS87" s="10"/>
      <c r="IT87" s="10"/>
      <c r="IU87" s="10"/>
      <c r="IV87" s="10"/>
    </row>
    <row r="88" spans="1:256" s="46" customFormat="1" ht="19" customHeight="1" x14ac:dyDescent="0.35">
      <c r="A88" s="108" t="s">
        <v>53</v>
      </c>
      <c r="B88" s="108"/>
      <c r="C88" s="108"/>
      <c r="D88" s="108"/>
      <c r="E88" s="108"/>
      <c r="F88" s="108"/>
      <c r="G88" s="108"/>
      <c r="H88" s="108"/>
      <c r="I88" s="108"/>
      <c r="J88" s="108"/>
      <c r="K88" s="82"/>
    </row>
    <row r="89" spans="1:256" ht="15.75" customHeight="1" x14ac:dyDescent="0.35">
      <c r="A89" s="7" t="s">
        <v>54</v>
      </c>
      <c r="B89" s="111" t="s">
        <v>55</v>
      </c>
      <c r="C89" s="111"/>
      <c r="D89" s="111"/>
      <c r="E89" s="111"/>
      <c r="F89" s="111"/>
      <c r="G89" s="111"/>
      <c r="H89" s="111"/>
      <c r="I89" s="6" t="s">
        <v>88</v>
      </c>
      <c r="J89" s="7" t="s">
        <v>21</v>
      </c>
      <c r="K89" s="11"/>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c r="CK89" s="10"/>
      <c r="CL89" s="10"/>
      <c r="CM89" s="10"/>
      <c r="CN89" s="10"/>
      <c r="CO89" s="10"/>
      <c r="CP89" s="10"/>
      <c r="CQ89" s="10"/>
      <c r="CR89" s="10"/>
      <c r="CS89" s="10"/>
      <c r="CT89" s="10"/>
      <c r="CU89" s="10"/>
      <c r="CV89" s="10"/>
      <c r="CW89" s="10"/>
      <c r="CX89" s="10"/>
      <c r="CY89" s="10"/>
      <c r="CZ89" s="10"/>
      <c r="DA89" s="10"/>
      <c r="DB89" s="10"/>
      <c r="DC89" s="10"/>
      <c r="DD89" s="10"/>
      <c r="DE89" s="10"/>
      <c r="DF89" s="10"/>
      <c r="DG89" s="10"/>
      <c r="DH89" s="10"/>
      <c r="DI89" s="10"/>
      <c r="DJ89" s="10"/>
      <c r="DK89" s="10"/>
      <c r="DL89" s="10"/>
      <c r="DM89" s="10"/>
      <c r="DN89" s="10"/>
      <c r="DO89" s="10"/>
      <c r="DP89" s="10"/>
      <c r="DQ89" s="10"/>
      <c r="DR89" s="10"/>
      <c r="DS89" s="10"/>
      <c r="DT89" s="10"/>
      <c r="DU89" s="10"/>
      <c r="DV89" s="10"/>
      <c r="DW89" s="10"/>
      <c r="DX89" s="10"/>
      <c r="DY89" s="10"/>
      <c r="DZ89" s="10"/>
      <c r="EA89" s="10"/>
      <c r="EB89" s="10"/>
      <c r="EC89" s="10"/>
      <c r="ED89" s="10"/>
      <c r="EE89" s="10"/>
      <c r="EF89" s="10"/>
      <c r="EG89" s="10"/>
      <c r="EH89" s="10"/>
      <c r="EI89" s="10"/>
      <c r="EJ89" s="10"/>
      <c r="EK89" s="10"/>
      <c r="EL89" s="10"/>
      <c r="EM89" s="10"/>
      <c r="EN89" s="10"/>
      <c r="EO89" s="10"/>
      <c r="EP89" s="10"/>
      <c r="EQ89" s="10"/>
      <c r="ER89" s="10"/>
      <c r="ES89" s="10"/>
      <c r="ET89" s="10"/>
      <c r="EU89" s="10"/>
      <c r="EV89" s="10"/>
      <c r="EW89" s="10"/>
      <c r="EX89" s="10"/>
      <c r="EY89" s="10"/>
      <c r="EZ89" s="10"/>
      <c r="FA89" s="10"/>
      <c r="FB89" s="10"/>
      <c r="FC89" s="10"/>
      <c r="FD89" s="10"/>
      <c r="FE89" s="10"/>
      <c r="FF89" s="10"/>
      <c r="FG89" s="10"/>
      <c r="FH89" s="10"/>
      <c r="FI89" s="10"/>
      <c r="FJ89" s="10"/>
      <c r="FK89" s="10"/>
      <c r="FL89" s="10"/>
      <c r="FM89" s="10"/>
      <c r="FN89" s="10"/>
      <c r="FO89" s="10"/>
      <c r="FP89" s="10"/>
      <c r="FQ89" s="10"/>
      <c r="FR89" s="10"/>
      <c r="FS89" s="10"/>
      <c r="FT89" s="10"/>
      <c r="FU89" s="10"/>
      <c r="FV89" s="10"/>
      <c r="FW89" s="10"/>
      <c r="FX89" s="10"/>
      <c r="FY89" s="10"/>
      <c r="FZ89" s="10"/>
      <c r="GA89" s="10"/>
      <c r="GB89" s="10"/>
      <c r="GC89" s="10"/>
      <c r="GD89" s="10"/>
      <c r="GE89" s="10"/>
      <c r="GF89" s="10"/>
      <c r="GG89" s="10"/>
      <c r="GH89" s="10"/>
      <c r="GI89" s="10"/>
      <c r="GJ89" s="10"/>
      <c r="GK89" s="10"/>
      <c r="GL89" s="10"/>
      <c r="GM89" s="10"/>
      <c r="GN89" s="10"/>
      <c r="GO89" s="10"/>
      <c r="GP89" s="10"/>
      <c r="GQ89" s="10"/>
      <c r="GR89" s="10"/>
      <c r="GS89" s="10"/>
      <c r="GT89" s="10"/>
      <c r="GU89" s="10"/>
      <c r="GV89" s="10"/>
      <c r="GW89" s="10"/>
      <c r="GX89" s="10"/>
      <c r="GY89" s="10"/>
      <c r="GZ89" s="10"/>
      <c r="HA89" s="10"/>
      <c r="HB89" s="10"/>
      <c r="HC89" s="10"/>
      <c r="HD89" s="10"/>
      <c r="HE89" s="10"/>
      <c r="HF89" s="10"/>
      <c r="HG89" s="10"/>
      <c r="HH89" s="10"/>
      <c r="HI89" s="10"/>
      <c r="HJ89" s="10"/>
      <c r="HK89" s="10"/>
      <c r="HL89" s="10"/>
      <c r="HM89" s="10"/>
      <c r="HN89" s="10"/>
      <c r="HO89" s="10"/>
      <c r="HP89" s="10"/>
      <c r="HQ89" s="10"/>
      <c r="HR89" s="10"/>
      <c r="HS89" s="10"/>
      <c r="HT89" s="10"/>
      <c r="HU89" s="10"/>
      <c r="HV89" s="10"/>
      <c r="HW89" s="10"/>
      <c r="HX89" s="10"/>
      <c r="HY89" s="10"/>
      <c r="HZ89" s="10"/>
      <c r="IA89" s="10"/>
      <c r="IB89" s="10"/>
      <c r="IC89" s="10"/>
      <c r="ID89" s="10"/>
      <c r="IE89" s="10"/>
      <c r="IF89" s="10"/>
      <c r="IG89" s="10"/>
      <c r="IH89" s="10"/>
      <c r="II89" s="10"/>
      <c r="IJ89" s="10"/>
      <c r="IK89" s="10"/>
      <c r="IL89" s="10"/>
      <c r="IM89" s="10"/>
      <c r="IN89" s="10"/>
      <c r="IO89" s="10"/>
      <c r="IP89" s="10"/>
      <c r="IQ89" s="10"/>
      <c r="IR89" s="10"/>
      <c r="IS89" s="10"/>
      <c r="IT89" s="10"/>
      <c r="IU89" s="10"/>
      <c r="IV89" s="10"/>
    </row>
    <row r="90" spans="1:256" ht="16.5" customHeight="1" x14ac:dyDescent="0.35">
      <c r="A90" s="4" t="s">
        <v>14</v>
      </c>
      <c r="B90" s="112" t="s">
        <v>92</v>
      </c>
      <c r="C90" s="112"/>
      <c r="D90" s="112"/>
      <c r="E90" s="112"/>
      <c r="F90" s="112"/>
      <c r="G90" s="112"/>
      <c r="H90" s="112"/>
      <c r="I90" s="57">
        <f>1/12</f>
        <v>8.3333333333333329E-2</v>
      </c>
      <c r="J90" s="32">
        <f>I24*I90</f>
        <v>204.51768939393938</v>
      </c>
      <c r="K90" s="45"/>
      <c r="L90" s="10"/>
      <c r="M90" s="10"/>
      <c r="N90" s="44"/>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c r="DF90" s="10"/>
      <c r="DG90" s="10"/>
      <c r="DH90" s="10"/>
      <c r="DI90" s="10"/>
      <c r="DJ90" s="10"/>
      <c r="DK90" s="10"/>
      <c r="DL90" s="10"/>
      <c r="DM90" s="10"/>
      <c r="DN90" s="10"/>
      <c r="DO90" s="10"/>
      <c r="DP90" s="10"/>
      <c r="DQ90" s="10"/>
      <c r="DR90" s="10"/>
      <c r="DS90" s="10"/>
      <c r="DT90" s="10"/>
      <c r="DU90" s="10"/>
      <c r="DV90" s="10"/>
      <c r="DW90" s="10"/>
      <c r="DX90" s="10"/>
      <c r="DY90" s="10"/>
      <c r="DZ90" s="10"/>
      <c r="EA90" s="10"/>
      <c r="EB90" s="10"/>
      <c r="EC90" s="10"/>
      <c r="ED90" s="10"/>
      <c r="EE90" s="10"/>
      <c r="EF90" s="10"/>
      <c r="EG90" s="10"/>
      <c r="EH90" s="10"/>
      <c r="EI90" s="10"/>
      <c r="EJ90" s="10"/>
      <c r="EK90" s="10"/>
      <c r="EL90" s="10"/>
      <c r="EM90" s="10"/>
      <c r="EN90" s="10"/>
      <c r="EO90" s="10"/>
      <c r="EP90" s="10"/>
      <c r="EQ90" s="10"/>
      <c r="ER90" s="10"/>
      <c r="ES90" s="10"/>
      <c r="ET90" s="10"/>
      <c r="EU90" s="10"/>
      <c r="EV90" s="10"/>
      <c r="EW90" s="10"/>
      <c r="EX90" s="10"/>
      <c r="EY90" s="10"/>
      <c r="EZ90" s="10"/>
      <c r="FA90" s="10"/>
      <c r="FB90" s="10"/>
      <c r="FC90" s="10"/>
      <c r="FD90" s="10"/>
      <c r="FE90" s="10"/>
      <c r="FF90" s="10"/>
      <c r="FG90" s="10"/>
      <c r="FH90" s="10"/>
      <c r="FI90" s="10"/>
      <c r="FJ90" s="10"/>
      <c r="FK90" s="10"/>
      <c r="FL90" s="10"/>
      <c r="FM90" s="10"/>
      <c r="FN90" s="10"/>
      <c r="FO90" s="10"/>
      <c r="FP90" s="10"/>
      <c r="FQ90" s="10"/>
      <c r="FR90" s="10"/>
      <c r="FS90" s="10"/>
      <c r="FT90" s="10"/>
      <c r="FU90" s="10"/>
      <c r="FV90" s="10"/>
      <c r="FW90" s="10"/>
      <c r="FX90" s="10"/>
      <c r="FY90" s="10"/>
      <c r="FZ90" s="10"/>
      <c r="GA90" s="10"/>
      <c r="GB90" s="10"/>
      <c r="GC90" s="10"/>
      <c r="GD90" s="10"/>
      <c r="GE90" s="10"/>
      <c r="GF90" s="10"/>
      <c r="GG90" s="10"/>
      <c r="GH90" s="10"/>
      <c r="GI90" s="10"/>
      <c r="GJ90" s="10"/>
      <c r="GK90" s="10"/>
      <c r="GL90" s="10"/>
      <c r="GM90" s="10"/>
      <c r="GN90" s="10"/>
      <c r="GO90" s="10"/>
      <c r="GP90" s="10"/>
      <c r="GQ90" s="10"/>
      <c r="GR90" s="10"/>
      <c r="GS90" s="10"/>
      <c r="GT90" s="10"/>
      <c r="GU90" s="10"/>
      <c r="GV90" s="10"/>
      <c r="GW90" s="10"/>
      <c r="GX90" s="10"/>
      <c r="GY90" s="10"/>
      <c r="GZ90" s="10"/>
      <c r="HA90" s="10"/>
      <c r="HB90" s="10"/>
      <c r="HC90" s="10"/>
      <c r="HD90" s="10"/>
      <c r="HE90" s="10"/>
      <c r="HF90" s="10"/>
      <c r="HG90" s="10"/>
      <c r="HH90" s="10"/>
      <c r="HI90" s="10"/>
      <c r="HJ90" s="10"/>
      <c r="HK90" s="10"/>
      <c r="HL90" s="10"/>
      <c r="HM90" s="10"/>
      <c r="HN90" s="10"/>
      <c r="HO90" s="10"/>
      <c r="HP90" s="10"/>
      <c r="HQ90" s="10"/>
      <c r="HR90" s="10"/>
      <c r="HS90" s="10"/>
      <c r="HT90" s="10"/>
      <c r="HU90" s="10"/>
      <c r="HV90" s="10"/>
      <c r="HW90" s="10"/>
      <c r="HX90" s="10"/>
      <c r="HY90" s="10"/>
      <c r="HZ90" s="10"/>
      <c r="IA90" s="10"/>
      <c r="IB90" s="10"/>
      <c r="IC90" s="10"/>
      <c r="ID90" s="10"/>
      <c r="IE90" s="10"/>
      <c r="IF90" s="10"/>
      <c r="IG90" s="10"/>
      <c r="IH90" s="10"/>
      <c r="II90" s="10"/>
      <c r="IJ90" s="10"/>
      <c r="IK90" s="10"/>
      <c r="IL90" s="10"/>
      <c r="IM90" s="10"/>
      <c r="IN90" s="10"/>
      <c r="IO90" s="10"/>
      <c r="IP90" s="10"/>
      <c r="IQ90" s="10"/>
      <c r="IR90" s="10"/>
      <c r="IS90" s="10"/>
      <c r="IT90" s="10"/>
      <c r="IU90" s="10"/>
      <c r="IV90" s="10"/>
    </row>
    <row r="91" spans="1:256" ht="15.75" customHeight="1" x14ac:dyDescent="0.35">
      <c r="A91" s="4" t="s">
        <v>15</v>
      </c>
      <c r="B91" s="98" t="s">
        <v>91</v>
      </c>
      <c r="C91" s="98"/>
      <c r="D91" s="98"/>
      <c r="E91" s="98"/>
      <c r="F91" s="98"/>
      <c r="G91" s="98"/>
      <c r="H91" s="98"/>
      <c r="I91" s="57">
        <f>(5/30/12)*100%</f>
        <v>1.3888888888888888E-2</v>
      </c>
      <c r="J91" s="32">
        <f>I24*I91</f>
        <v>34.086281565656563</v>
      </c>
      <c r="K91" s="11"/>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c r="DG91" s="10"/>
      <c r="DH91" s="10"/>
      <c r="DI91" s="10"/>
      <c r="DJ91" s="10"/>
      <c r="DK91" s="10"/>
      <c r="DL91" s="10"/>
      <c r="DM91" s="10"/>
      <c r="DN91" s="10"/>
      <c r="DO91" s="10"/>
      <c r="DP91" s="10"/>
      <c r="DQ91" s="10"/>
      <c r="DR91" s="10"/>
      <c r="DS91" s="10"/>
      <c r="DT91" s="10"/>
      <c r="DU91" s="10"/>
      <c r="DV91" s="10"/>
      <c r="DW91" s="10"/>
      <c r="DX91" s="10"/>
      <c r="DY91" s="10"/>
      <c r="DZ91" s="10"/>
      <c r="EA91" s="10"/>
      <c r="EB91" s="10"/>
      <c r="EC91" s="10"/>
      <c r="ED91" s="10"/>
      <c r="EE91" s="10"/>
      <c r="EF91" s="10"/>
      <c r="EG91" s="10"/>
      <c r="EH91" s="10"/>
      <c r="EI91" s="10"/>
      <c r="EJ91" s="10"/>
      <c r="EK91" s="10"/>
      <c r="EL91" s="10"/>
      <c r="EM91" s="10"/>
      <c r="EN91" s="10"/>
      <c r="EO91" s="10"/>
      <c r="EP91" s="10"/>
      <c r="EQ91" s="10"/>
      <c r="ER91" s="10"/>
      <c r="ES91" s="10"/>
      <c r="ET91" s="10"/>
      <c r="EU91" s="10"/>
      <c r="EV91" s="10"/>
      <c r="EW91" s="10"/>
      <c r="EX91" s="10"/>
      <c r="EY91" s="10"/>
      <c r="EZ91" s="10"/>
      <c r="FA91" s="10"/>
      <c r="FB91" s="10"/>
      <c r="FC91" s="10"/>
      <c r="FD91" s="10"/>
      <c r="FE91" s="10"/>
      <c r="FF91" s="10"/>
      <c r="FG91" s="10"/>
      <c r="FH91" s="10"/>
      <c r="FI91" s="10"/>
      <c r="FJ91" s="10"/>
      <c r="FK91" s="10"/>
      <c r="FL91" s="10"/>
      <c r="FM91" s="10"/>
      <c r="FN91" s="10"/>
      <c r="FO91" s="10"/>
      <c r="FP91" s="10"/>
      <c r="FQ91" s="10"/>
      <c r="FR91" s="10"/>
      <c r="FS91" s="10"/>
      <c r="FT91" s="10"/>
      <c r="FU91" s="10"/>
      <c r="FV91" s="10"/>
      <c r="FW91" s="10"/>
      <c r="FX91" s="10"/>
      <c r="FY91" s="10"/>
      <c r="FZ91" s="10"/>
      <c r="GA91" s="10"/>
      <c r="GB91" s="10"/>
      <c r="GC91" s="10"/>
      <c r="GD91" s="10"/>
      <c r="GE91" s="10"/>
      <c r="GF91" s="10"/>
      <c r="GG91" s="10"/>
      <c r="GH91" s="10"/>
      <c r="GI91" s="10"/>
      <c r="GJ91" s="10"/>
      <c r="GK91" s="10"/>
      <c r="GL91" s="10"/>
      <c r="GM91" s="10"/>
      <c r="GN91" s="10"/>
      <c r="GO91" s="10"/>
      <c r="GP91" s="10"/>
      <c r="GQ91" s="10"/>
      <c r="GR91" s="10"/>
      <c r="GS91" s="10"/>
      <c r="GT91" s="10"/>
      <c r="GU91" s="10"/>
      <c r="GV91" s="10"/>
      <c r="GW91" s="10"/>
      <c r="GX91" s="10"/>
      <c r="GY91" s="10"/>
      <c r="GZ91" s="10"/>
      <c r="HA91" s="10"/>
      <c r="HB91" s="10"/>
      <c r="HC91" s="10"/>
      <c r="HD91" s="10"/>
      <c r="HE91" s="10"/>
      <c r="HF91" s="10"/>
      <c r="HG91" s="10"/>
      <c r="HH91" s="10"/>
      <c r="HI91" s="10"/>
      <c r="HJ91" s="10"/>
      <c r="HK91" s="10"/>
      <c r="HL91" s="10"/>
      <c r="HM91" s="10"/>
      <c r="HN91" s="10"/>
      <c r="HO91" s="10"/>
      <c r="HP91" s="10"/>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row>
    <row r="92" spans="1:256" ht="18.5" customHeight="1" x14ac:dyDescent="0.35">
      <c r="A92" s="4" t="s">
        <v>29</v>
      </c>
      <c r="B92" s="98" t="s">
        <v>90</v>
      </c>
      <c r="C92" s="98"/>
      <c r="D92" s="98"/>
      <c r="E92" s="98"/>
      <c r="F92" s="98"/>
      <c r="G92" s="98"/>
      <c r="H92" s="98"/>
      <c r="I92" s="57">
        <f>(5/30/12)*0.015*100%</f>
        <v>2.0833333333333332E-4</v>
      </c>
      <c r="J92" s="32">
        <f>I24*I92</f>
        <v>0.51129422348484843</v>
      </c>
      <c r="K92" s="11"/>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c r="GN92" s="10"/>
      <c r="GO92" s="10"/>
      <c r="GP92" s="10"/>
      <c r="GQ92" s="10"/>
      <c r="GR92" s="10"/>
      <c r="GS92" s="10"/>
      <c r="GT92" s="10"/>
      <c r="GU92" s="10"/>
      <c r="GV92" s="10"/>
      <c r="GW92" s="10"/>
      <c r="GX92" s="10"/>
      <c r="GY92" s="10"/>
      <c r="GZ92" s="10"/>
      <c r="HA92" s="10"/>
      <c r="HB92" s="10"/>
      <c r="HC92" s="10"/>
      <c r="HD92" s="10"/>
      <c r="HE92" s="10"/>
      <c r="HF92" s="10"/>
      <c r="HG92" s="10"/>
      <c r="HH92" s="10"/>
      <c r="HI92" s="10"/>
      <c r="HJ92" s="10"/>
      <c r="HK92" s="10"/>
      <c r="HL92" s="10"/>
      <c r="HM92" s="10"/>
      <c r="HN92" s="10"/>
      <c r="HO92" s="10"/>
      <c r="HP92" s="10"/>
      <c r="HQ92" s="10"/>
      <c r="HR92" s="10"/>
      <c r="HS92" s="10"/>
      <c r="HT92" s="10"/>
      <c r="HU92" s="10"/>
      <c r="HV92" s="10"/>
      <c r="HW92" s="10"/>
      <c r="HX92" s="10"/>
      <c r="HY92" s="10"/>
      <c r="HZ92" s="10"/>
      <c r="IA92" s="10"/>
      <c r="IB92" s="10"/>
      <c r="IC92" s="10"/>
      <c r="ID92" s="10"/>
      <c r="IE92" s="10"/>
      <c r="IF92" s="10"/>
      <c r="IG92" s="10"/>
      <c r="IH92" s="10"/>
      <c r="II92" s="10"/>
      <c r="IJ92" s="10"/>
      <c r="IK92" s="10"/>
      <c r="IL92" s="10"/>
      <c r="IM92" s="10"/>
      <c r="IN92" s="10"/>
      <c r="IO92" s="10"/>
      <c r="IP92" s="10"/>
      <c r="IQ92" s="10"/>
      <c r="IR92" s="10"/>
      <c r="IS92" s="10"/>
      <c r="IT92" s="10"/>
      <c r="IU92" s="10"/>
      <c r="IV92" s="10"/>
    </row>
    <row r="93" spans="1:256" x14ac:dyDescent="0.35">
      <c r="A93" s="4" t="s">
        <v>32</v>
      </c>
      <c r="B93" s="98" t="s">
        <v>96</v>
      </c>
      <c r="C93" s="98"/>
      <c r="D93" s="98"/>
      <c r="E93" s="98"/>
      <c r="F93" s="98"/>
      <c r="G93" s="98"/>
      <c r="H93" s="98"/>
      <c r="I93" s="60">
        <f>(1/12)*0.0178*100%/2</f>
        <v>7.4166666666666662E-4</v>
      </c>
      <c r="J93" s="32">
        <f>I24*I93</f>
        <v>1.8202074356060605</v>
      </c>
      <c r="K93" s="11"/>
      <c r="L93" s="10"/>
      <c r="M93" s="10"/>
      <c r="N93" s="10"/>
      <c r="O93" s="59"/>
      <c r="P93" s="51"/>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row>
    <row r="94" spans="1:256" ht="31" customHeight="1" x14ac:dyDescent="0.35">
      <c r="A94" s="4" t="s">
        <v>8</v>
      </c>
      <c r="B94" s="98" t="s">
        <v>95</v>
      </c>
      <c r="C94" s="98"/>
      <c r="D94" s="98"/>
      <c r="E94" s="98"/>
      <c r="F94" s="98"/>
      <c r="G94" s="98"/>
      <c r="H94" s="98"/>
      <c r="I94" s="60">
        <f>11.11%*5.28%*50%</f>
        <v>2.9330399999999996E-3</v>
      </c>
      <c r="J94" s="32">
        <f>I24*I94</f>
        <v>7.1983027643999984</v>
      </c>
      <c r="K94" s="11"/>
      <c r="L94" s="62"/>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row>
    <row r="95" spans="1:256" x14ac:dyDescent="0.35">
      <c r="A95" s="1" t="s">
        <v>35</v>
      </c>
      <c r="B95" s="98" t="s">
        <v>89</v>
      </c>
      <c r="C95" s="98"/>
      <c r="D95" s="98"/>
      <c r="E95" s="98"/>
      <c r="F95" s="98"/>
      <c r="G95" s="98"/>
      <c r="H95" s="98"/>
      <c r="I95" s="57">
        <f>(1/30/12)*100%</f>
        <v>2.7777777777777779E-3</v>
      </c>
      <c r="J95" s="32">
        <f>I24*I95</f>
        <v>6.8172563131313133</v>
      </c>
      <c r="K95" s="11"/>
      <c r="L95" s="51"/>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row>
    <row r="96" spans="1:256" ht="15.75" customHeight="1" x14ac:dyDescent="0.35">
      <c r="A96" s="63"/>
      <c r="B96" s="99" t="s">
        <v>97</v>
      </c>
      <c r="C96" s="100"/>
      <c r="D96" s="100"/>
      <c r="E96" s="100"/>
      <c r="F96" s="100"/>
      <c r="G96" s="100"/>
      <c r="H96" s="101"/>
      <c r="I96" s="61">
        <f>SUM(I90:I95)</f>
        <v>0.10388304</v>
      </c>
      <c r="J96" s="41">
        <f>SUM(J90:J95)</f>
        <v>254.95103169621814</v>
      </c>
      <c r="K96" s="11"/>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row>
    <row r="97" spans="1:256" ht="15" customHeight="1" x14ac:dyDescent="0.35">
      <c r="A97" s="109"/>
      <c r="B97" s="109"/>
      <c r="C97" s="109"/>
      <c r="D97" s="109"/>
      <c r="E97" s="109"/>
      <c r="F97" s="109"/>
      <c r="G97" s="109"/>
      <c r="H97" s="109"/>
      <c r="I97" s="109"/>
      <c r="J97" s="109"/>
      <c r="K97" s="1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row>
    <row r="98" spans="1:256" ht="19" customHeight="1" x14ac:dyDescent="0.35">
      <c r="A98" s="109"/>
      <c r="B98" s="109"/>
      <c r="C98" s="109"/>
      <c r="D98" s="109"/>
      <c r="E98" s="109"/>
      <c r="F98" s="109"/>
      <c r="G98" s="109"/>
      <c r="H98" s="109"/>
      <c r="I98" s="109"/>
      <c r="J98" s="109"/>
      <c r="K98" s="1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row>
    <row r="99" spans="1:256" x14ac:dyDescent="0.35">
      <c r="A99" s="108" t="s">
        <v>58</v>
      </c>
      <c r="B99" s="108"/>
      <c r="C99" s="108"/>
      <c r="D99" s="108"/>
      <c r="E99" s="108"/>
      <c r="F99" s="108"/>
      <c r="G99" s="108"/>
      <c r="H99" s="108"/>
      <c r="I99" s="108"/>
      <c r="J99" s="11"/>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row>
    <row r="100" spans="1:256" x14ac:dyDescent="0.35">
      <c r="A100" s="3">
        <v>4</v>
      </c>
      <c r="B100" s="111" t="s">
        <v>59</v>
      </c>
      <c r="C100" s="111"/>
      <c r="D100" s="111"/>
      <c r="E100" s="111"/>
      <c r="F100" s="111"/>
      <c r="G100" s="111"/>
      <c r="H100" s="111"/>
      <c r="I100" s="8" t="s">
        <v>21</v>
      </c>
      <c r="J100" s="11"/>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row>
    <row r="101" spans="1:256" ht="19.899999999999999" customHeight="1" x14ac:dyDescent="0.35">
      <c r="A101" s="5" t="s">
        <v>54</v>
      </c>
      <c r="B101" s="97" t="s">
        <v>55</v>
      </c>
      <c r="C101" s="97"/>
      <c r="D101" s="97"/>
      <c r="E101" s="97"/>
      <c r="F101" s="97"/>
      <c r="G101" s="97"/>
      <c r="H101" s="97"/>
      <c r="I101" s="32">
        <f>J96</f>
        <v>254.95103169621814</v>
      </c>
      <c r="J101" s="11"/>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row>
    <row r="102" spans="1:256" ht="19.899999999999999" customHeight="1" x14ac:dyDescent="0.35">
      <c r="A102" s="5" t="s">
        <v>56</v>
      </c>
      <c r="B102" s="97" t="s">
        <v>57</v>
      </c>
      <c r="C102" s="97"/>
      <c r="D102" s="97"/>
      <c r="E102" s="97"/>
      <c r="F102" s="97"/>
      <c r="G102" s="97"/>
      <c r="H102" s="97"/>
      <c r="I102" s="32">
        <v>0</v>
      </c>
      <c r="J102" s="11"/>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row>
    <row r="103" spans="1:256" x14ac:dyDescent="0.35">
      <c r="A103" s="107" t="s">
        <v>1</v>
      </c>
      <c r="B103" s="107"/>
      <c r="C103" s="107"/>
      <c r="D103" s="107"/>
      <c r="E103" s="107"/>
      <c r="F103" s="107"/>
      <c r="G103" s="107"/>
      <c r="H103" s="107"/>
      <c r="I103" s="33">
        <f>SUM(I101+I102)</f>
        <v>254.95103169621814</v>
      </c>
      <c r="J103" s="11"/>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row>
    <row r="104" spans="1:256" ht="17.5" customHeight="1" x14ac:dyDescent="0.35">
      <c r="A104" s="102"/>
      <c r="B104" s="102"/>
      <c r="C104" s="102"/>
      <c r="D104" s="102"/>
      <c r="E104" s="102"/>
      <c r="F104" s="102"/>
      <c r="G104" s="102"/>
      <c r="H104" s="102"/>
      <c r="I104" s="102"/>
      <c r="J104" s="103"/>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row>
    <row r="105" spans="1:256" ht="15" customHeight="1" x14ac:dyDescent="0.35">
      <c r="A105" s="102"/>
      <c r="B105" s="102"/>
      <c r="C105" s="102"/>
      <c r="D105" s="102"/>
      <c r="E105" s="102"/>
      <c r="F105" s="102"/>
      <c r="G105" s="102"/>
      <c r="H105" s="102"/>
      <c r="I105" s="102"/>
      <c r="J105" s="103"/>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row>
    <row r="106" spans="1:256" x14ac:dyDescent="0.35">
      <c r="A106" s="108" t="s">
        <v>60</v>
      </c>
      <c r="B106" s="108"/>
      <c r="C106" s="108"/>
      <c r="D106" s="108"/>
      <c r="E106" s="108"/>
      <c r="F106" s="108"/>
      <c r="G106" s="108"/>
      <c r="H106" s="108"/>
      <c r="I106" s="108"/>
      <c r="J106" s="11"/>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row>
    <row r="107" spans="1:256" x14ac:dyDescent="0.35">
      <c r="A107" s="6">
        <v>5</v>
      </c>
      <c r="B107" s="107" t="s">
        <v>61</v>
      </c>
      <c r="C107" s="107"/>
      <c r="D107" s="107"/>
      <c r="E107" s="107"/>
      <c r="F107" s="107"/>
      <c r="G107" s="107"/>
      <c r="H107" s="107"/>
      <c r="I107" s="6" t="s">
        <v>21</v>
      </c>
      <c r="J107" s="11"/>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row>
    <row r="108" spans="1:256" ht="17.25" customHeight="1" x14ac:dyDescent="0.35">
      <c r="A108" s="4" t="s">
        <v>14</v>
      </c>
      <c r="B108" s="98" t="s">
        <v>62</v>
      </c>
      <c r="C108" s="98"/>
      <c r="D108" s="98"/>
      <c r="E108" s="98"/>
      <c r="F108" s="98"/>
      <c r="G108" s="98"/>
      <c r="H108" s="98"/>
      <c r="I108" s="42">
        <v>0</v>
      </c>
      <c r="J108" s="11"/>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row>
    <row r="109" spans="1:256" ht="15.75" customHeight="1" x14ac:dyDescent="0.35">
      <c r="A109" s="4" t="s">
        <v>15</v>
      </c>
      <c r="B109" s="98" t="s">
        <v>63</v>
      </c>
      <c r="C109" s="98"/>
      <c r="D109" s="98"/>
      <c r="E109" s="98"/>
      <c r="F109" s="98"/>
      <c r="G109" s="98"/>
      <c r="H109" s="98"/>
      <c r="I109" s="34"/>
      <c r="J109" s="11"/>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row>
    <row r="110" spans="1:256" ht="15.75" customHeight="1" x14ac:dyDescent="0.35">
      <c r="A110" s="4" t="s">
        <v>29</v>
      </c>
      <c r="B110" s="97" t="s">
        <v>64</v>
      </c>
      <c r="C110" s="97"/>
      <c r="D110" s="97"/>
      <c r="E110" s="97"/>
      <c r="F110" s="97"/>
      <c r="G110" s="97"/>
      <c r="H110" s="97"/>
      <c r="I110" s="34"/>
      <c r="J110" s="11"/>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row>
    <row r="111" spans="1:256" ht="15.75" customHeight="1" x14ac:dyDescent="0.35">
      <c r="A111" s="4" t="s">
        <v>32</v>
      </c>
      <c r="B111" s="98" t="s">
        <v>65</v>
      </c>
      <c r="C111" s="98"/>
      <c r="D111" s="98"/>
      <c r="E111" s="98"/>
      <c r="F111" s="98"/>
      <c r="G111" s="98"/>
      <c r="H111" s="98"/>
      <c r="I111" s="34" t="s">
        <v>66</v>
      </c>
      <c r="J111" s="11"/>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row>
    <row r="112" spans="1:256" ht="15.75" customHeight="1" x14ac:dyDescent="0.35">
      <c r="A112" s="99" t="s">
        <v>1</v>
      </c>
      <c r="B112" s="100"/>
      <c r="C112" s="100"/>
      <c r="D112" s="100"/>
      <c r="E112" s="100"/>
      <c r="F112" s="100"/>
      <c r="G112" s="100"/>
      <c r="H112" s="101"/>
      <c r="I112" s="39">
        <f>SUM(I108:I111)</f>
        <v>0</v>
      </c>
      <c r="J112" s="11"/>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row>
    <row r="113" spans="1:256" ht="13" customHeight="1" x14ac:dyDescent="0.35">
      <c r="A113" s="102"/>
      <c r="B113" s="102"/>
      <c r="C113" s="102"/>
      <c r="D113" s="102"/>
      <c r="E113" s="102"/>
      <c r="F113" s="102"/>
      <c r="G113" s="102"/>
      <c r="H113" s="102"/>
      <c r="I113" s="102"/>
      <c r="J113" s="103"/>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c r="BN113" s="10"/>
      <c r="BO113" s="10"/>
      <c r="BP113" s="10"/>
      <c r="BQ113" s="10"/>
      <c r="BR113" s="10"/>
      <c r="BS113" s="10"/>
      <c r="BT113" s="10"/>
      <c r="BU113" s="10"/>
      <c r="BV113" s="10"/>
      <c r="BW113" s="10"/>
      <c r="BX113" s="10"/>
      <c r="BY113" s="10"/>
      <c r="BZ113" s="10"/>
      <c r="CA113" s="10"/>
      <c r="CB113" s="10"/>
      <c r="CC113" s="10"/>
      <c r="CD113" s="10"/>
      <c r="CE113" s="10"/>
      <c r="CF113" s="10"/>
      <c r="CG113" s="10"/>
      <c r="CH113" s="10"/>
      <c r="CI113" s="10"/>
      <c r="CJ113" s="10"/>
      <c r="CK113" s="10"/>
      <c r="CL113" s="10"/>
      <c r="CM113" s="10"/>
      <c r="CN113" s="10"/>
      <c r="CO113" s="10"/>
      <c r="CP113" s="10"/>
      <c r="CQ113" s="10"/>
      <c r="CR113" s="10"/>
      <c r="CS113" s="10"/>
      <c r="CT113" s="10"/>
      <c r="CU113" s="10"/>
      <c r="CV113" s="10"/>
      <c r="CW113" s="10"/>
      <c r="CX113" s="10"/>
      <c r="CY113" s="10"/>
      <c r="CZ113" s="10"/>
      <c r="DA113" s="10"/>
      <c r="DB113" s="10"/>
      <c r="DC113" s="10"/>
      <c r="DD113" s="10"/>
      <c r="DE113" s="10"/>
      <c r="DF113" s="10"/>
      <c r="DG113" s="10"/>
      <c r="DH113" s="10"/>
      <c r="DI113" s="10"/>
      <c r="DJ113" s="10"/>
      <c r="DK113" s="10"/>
      <c r="DL113" s="10"/>
      <c r="DM113" s="10"/>
      <c r="DN113" s="10"/>
      <c r="DO113" s="10"/>
      <c r="DP113" s="10"/>
      <c r="DQ113" s="10"/>
      <c r="DR113" s="10"/>
      <c r="DS113" s="10"/>
      <c r="DT113" s="10"/>
      <c r="DU113" s="10"/>
      <c r="DV113" s="10"/>
      <c r="DW113" s="10"/>
      <c r="DX113" s="10"/>
      <c r="DY113" s="10"/>
      <c r="DZ113" s="10"/>
      <c r="EA113" s="10"/>
      <c r="EB113" s="10"/>
      <c r="EC113" s="10"/>
      <c r="ED113" s="10"/>
      <c r="EE113" s="10"/>
      <c r="EF113" s="10"/>
      <c r="EG113" s="10"/>
      <c r="EH113" s="10"/>
      <c r="EI113" s="10"/>
      <c r="EJ113" s="10"/>
      <c r="EK113" s="10"/>
      <c r="EL113" s="10"/>
      <c r="EM113" s="10"/>
      <c r="EN113" s="10"/>
      <c r="EO113" s="10"/>
      <c r="EP113" s="10"/>
      <c r="EQ113" s="10"/>
      <c r="ER113" s="10"/>
      <c r="ES113" s="10"/>
      <c r="ET113" s="10"/>
      <c r="EU113" s="10"/>
      <c r="EV113" s="10"/>
      <c r="EW113" s="10"/>
      <c r="EX113" s="10"/>
      <c r="EY113" s="10"/>
      <c r="EZ113" s="10"/>
      <c r="FA113" s="10"/>
      <c r="FB113" s="10"/>
      <c r="FC113" s="10"/>
      <c r="FD113" s="10"/>
      <c r="FE113" s="10"/>
      <c r="FF113" s="10"/>
      <c r="FG113" s="10"/>
      <c r="FH113" s="10"/>
      <c r="FI113" s="10"/>
      <c r="FJ113" s="10"/>
      <c r="FK113" s="10"/>
      <c r="FL113" s="10"/>
      <c r="FM113" s="10"/>
      <c r="FN113" s="10"/>
      <c r="FO113" s="10"/>
      <c r="FP113" s="10"/>
      <c r="FQ113" s="10"/>
      <c r="FR113" s="10"/>
      <c r="FS113" s="10"/>
      <c r="FT113" s="10"/>
      <c r="FU113" s="10"/>
      <c r="FV113" s="10"/>
      <c r="FW113" s="10"/>
      <c r="FX113" s="10"/>
      <c r="FY113" s="10"/>
      <c r="FZ113" s="10"/>
      <c r="GA113" s="10"/>
      <c r="GB113" s="10"/>
      <c r="GC113" s="10"/>
      <c r="GD113" s="10"/>
      <c r="GE113" s="10"/>
      <c r="GF113" s="10"/>
      <c r="GG113" s="10"/>
      <c r="GH113" s="10"/>
      <c r="GI113" s="10"/>
      <c r="GJ113" s="10"/>
      <c r="GK113" s="10"/>
      <c r="GL113" s="10"/>
      <c r="GM113" s="10"/>
      <c r="GN113" s="10"/>
      <c r="GO113" s="10"/>
      <c r="GP113" s="10"/>
      <c r="GQ113" s="10"/>
      <c r="GR113" s="10"/>
      <c r="GS113" s="10"/>
      <c r="GT113" s="10"/>
      <c r="GU113" s="10"/>
      <c r="GV113" s="10"/>
      <c r="GW113" s="10"/>
      <c r="GX113" s="10"/>
      <c r="GY113" s="10"/>
      <c r="GZ113" s="10"/>
      <c r="HA113" s="10"/>
      <c r="HB113" s="10"/>
      <c r="HC113" s="10"/>
      <c r="HD113" s="10"/>
      <c r="HE113" s="10"/>
      <c r="HF113" s="10"/>
      <c r="HG113" s="10"/>
      <c r="HH113" s="10"/>
      <c r="HI113" s="10"/>
      <c r="HJ113" s="10"/>
      <c r="HK113" s="10"/>
      <c r="HL113" s="10"/>
      <c r="HM113" s="10"/>
      <c r="HN113" s="10"/>
      <c r="HO113" s="10"/>
      <c r="HP113" s="10"/>
      <c r="HQ113" s="10"/>
      <c r="HR113" s="10"/>
      <c r="HS113" s="10"/>
      <c r="HT113" s="10"/>
      <c r="HU113" s="10"/>
      <c r="HV113" s="10"/>
      <c r="HW113" s="10"/>
      <c r="HX113" s="10"/>
      <c r="HY113" s="10"/>
      <c r="HZ113" s="10"/>
      <c r="IA113" s="10"/>
      <c r="IB113" s="10"/>
      <c r="IC113" s="10"/>
      <c r="ID113" s="10"/>
      <c r="IE113" s="10"/>
      <c r="IF113" s="10"/>
      <c r="IG113" s="10"/>
      <c r="IH113" s="10"/>
      <c r="II113" s="10"/>
      <c r="IJ113" s="10"/>
      <c r="IK113" s="10"/>
      <c r="IL113" s="10"/>
      <c r="IM113" s="10"/>
      <c r="IN113" s="10"/>
      <c r="IO113" s="10"/>
      <c r="IP113" s="10"/>
      <c r="IQ113" s="10"/>
      <c r="IR113" s="10"/>
      <c r="IS113" s="10"/>
      <c r="IT113" s="10"/>
      <c r="IU113" s="10"/>
      <c r="IV113" s="10"/>
    </row>
    <row r="114" spans="1:256" ht="15" customHeight="1" x14ac:dyDescent="0.35">
      <c r="A114" s="102"/>
      <c r="B114" s="102"/>
      <c r="C114" s="102"/>
      <c r="D114" s="102"/>
      <c r="E114" s="102"/>
      <c r="F114" s="102"/>
      <c r="G114" s="102"/>
      <c r="H114" s="102"/>
      <c r="I114" s="102"/>
      <c r="J114" s="103"/>
      <c r="K114" s="10"/>
      <c r="L114" s="10"/>
    </row>
    <row r="115" spans="1:256" s="52" customFormat="1" ht="15.5" x14ac:dyDescent="0.3">
      <c r="A115" s="104" t="s">
        <v>98</v>
      </c>
      <c r="B115" s="105"/>
      <c r="C115" s="105"/>
      <c r="D115" s="105"/>
      <c r="E115" s="105"/>
      <c r="F115" s="105"/>
      <c r="G115" s="105"/>
      <c r="H115" s="106"/>
    </row>
    <row r="116" spans="1:256" s="52" customFormat="1" ht="13" x14ac:dyDescent="0.3">
      <c r="A116" s="94"/>
      <c r="B116" s="94"/>
      <c r="C116" s="94"/>
      <c r="D116" s="94"/>
      <c r="E116" s="94"/>
      <c r="F116" s="94"/>
      <c r="G116" s="94"/>
      <c r="H116" s="94"/>
      <c r="I116" s="94"/>
      <c r="J116" s="94"/>
    </row>
    <row r="117" spans="1:256" s="69" customFormat="1" ht="29" customHeight="1" x14ac:dyDescent="0.35">
      <c r="A117" s="20">
        <v>6</v>
      </c>
      <c r="B117" s="95" t="s">
        <v>99</v>
      </c>
      <c r="C117" s="95"/>
      <c r="D117" s="95"/>
      <c r="E117" s="95"/>
      <c r="F117" s="20" t="s">
        <v>25</v>
      </c>
      <c r="G117" s="86" t="s">
        <v>21</v>
      </c>
      <c r="H117" s="86"/>
    </row>
    <row r="118" spans="1:256" s="69" customFormat="1" x14ac:dyDescent="0.35">
      <c r="A118" s="20" t="s">
        <v>14</v>
      </c>
      <c r="B118" s="95" t="s">
        <v>5</v>
      </c>
      <c r="C118" s="95"/>
      <c r="D118" s="95"/>
      <c r="E118" s="95"/>
      <c r="F118" s="70">
        <v>0.06</v>
      </c>
      <c r="G118" s="96">
        <f>(I24+I73+J84+I103+I112)*F118</f>
        <v>308.95691933509175</v>
      </c>
      <c r="H118" s="96"/>
    </row>
    <row r="119" spans="1:256" s="69" customFormat="1" x14ac:dyDescent="0.35">
      <c r="A119" s="20" t="s">
        <v>15</v>
      </c>
      <c r="B119" s="95" t="s">
        <v>7</v>
      </c>
      <c r="C119" s="95"/>
      <c r="D119" s="95"/>
      <c r="E119" s="95"/>
      <c r="F119" s="70">
        <v>6.7900000000000002E-2</v>
      </c>
      <c r="G119" s="96">
        <f>(I24+I73+J84+I103+I112)*F119</f>
        <v>349.63624704754557</v>
      </c>
      <c r="H119" s="96"/>
    </row>
    <row r="120" spans="1:256" s="69" customFormat="1" x14ac:dyDescent="0.35">
      <c r="A120" s="20" t="s">
        <v>29</v>
      </c>
      <c r="B120" s="95" t="s">
        <v>6</v>
      </c>
      <c r="C120" s="95"/>
      <c r="D120" s="95"/>
      <c r="E120" s="95"/>
      <c r="F120" s="70"/>
      <c r="G120" s="96"/>
      <c r="H120" s="96"/>
    </row>
    <row r="121" spans="1:256" s="69" customFormat="1" x14ac:dyDescent="0.35">
      <c r="A121" s="20"/>
      <c r="B121" s="95" t="s">
        <v>100</v>
      </c>
      <c r="C121" s="95"/>
      <c r="D121" s="95"/>
      <c r="E121" s="95"/>
      <c r="F121" s="66">
        <v>1.6500000000000001E-2</v>
      </c>
      <c r="G121" s="96">
        <f>(I24+I73+J84+I103+I112)*F121</f>
        <v>84.963152817150245</v>
      </c>
      <c r="H121" s="96"/>
      <c r="I121" s="67" t="s">
        <v>121</v>
      </c>
    </row>
    <row r="122" spans="1:256" s="69" customFormat="1" x14ac:dyDescent="0.35">
      <c r="A122" s="20"/>
      <c r="B122" s="95" t="s">
        <v>101</v>
      </c>
      <c r="C122" s="95"/>
      <c r="D122" s="95"/>
      <c r="E122" s="95"/>
      <c r="F122" s="66">
        <v>7.5999999999999998E-2</v>
      </c>
      <c r="G122" s="96">
        <f>(I24+I73+J84+I103+I112)*F122</f>
        <v>391.34543115778291</v>
      </c>
      <c r="H122" s="96"/>
      <c r="I122" s="67" t="s">
        <v>121</v>
      </c>
    </row>
    <row r="123" spans="1:256" s="69" customFormat="1" x14ac:dyDescent="0.35">
      <c r="A123" s="20"/>
      <c r="B123" s="95" t="s">
        <v>102</v>
      </c>
      <c r="C123" s="95"/>
      <c r="D123" s="95"/>
      <c r="E123" s="95"/>
      <c r="F123" s="70"/>
      <c r="G123" s="96"/>
      <c r="H123" s="96"/>
    </row>
    <row r="124" spans="1:256" s="69" customFormat="1" x14ac:dyDescent="0.35">
      <c r="A124" s="20"/>
      <c r="B124" s="95" t="s">
        <v>131</v>
      </c>
      <c r="C124" s="95"/>
      <c r="D124" s="95"/>
      <c r="E124" s="95"/>
      <c r="F124" s="66">
        <v>0.05</v>
      </c>
      <c r="G124" s="96">
        <f>(I24+I73+J84+I103+I112)*F124</f>
        <v>257.46409944590982</v>
      </c>
      <c r="H124" s="96"/>
    </row>
    <row r="125" spans="1:256" s="69" customFormat="1" x14ac:dyDescent="0.35">
      <c r="A125" s="20"/>
      <c r="B125" s="95" t="s">
        <v>97</v>
      </c>
      <c r="C125" s="95"/>
      <c r="D125" s="95"/>
      <c r="E125" s="95"/>
      <c r="G125" s="96"/>
      <c r="H125" s="96"/>
    </row>
    <row r="126" spans="1:256" s="69" customFormat="1" x14ac:dyDescent="0.35">
      <c r="A126" s="86" t="s">
        <v>103</v>
      </c>
      <c r="B126" s="86"/>
      <c r="C126" s="86"/>
      <c r="D126" s="86"/>
      <c r="E126" s="86"/>
      <c r="F126" s="68">
        <f>SUM(F118:F124)</f>
        <v>0.27040000000000003</v>
      </c>
      <c r="G126" s="91">
        <f>SUM(G118:H124)</f>
        <v>1392.3658498034802</v>
      </c>
      <c r="H126" s="91"/>
    </row>
    <row r="127" spans="1:256" ht="15" customHeight="1" x14ac:dyDescent="0.35">
      <c r="A127" s="10"/>
      <c r="B127" s="10"/>
      <c r="C127" s="10"/>
      <c r="D127" s="10"/>
      <c r="E127" s="10"/>
      <c r="F127" s="10"/>
      <c r="G127" s="46"/>
      <c r="H127" s="46"/>
      <c r="I127" s="10"/>
      <c r="J127" s="11"/>
      <c r="K127" s="10"/>
      <c r="L127" s="10"/>
    </row>
    <row r="128" spans="1:256" ht="15" customHeight="1" x14ac:dyDescent="0.35">
      <c r="A128" s="10"/>
      <c r="B128" s="10"/>
      <c r="C128" s="10"/>
      <c r="D128" s="10"/>
      <c r="E128" s="10"/>
      <c r="F128" s="10"/>
      <c r="G128" s="10"/>
      <c r="H128" s="10"/>
      <c r="I128" s="10"/>
      <c r="J128" s="11"/>
      <c r="K128" s="10"/>
      <c r="L128" s="10"/>
    </row>
    <row r="129" spans="1:12" ht="15" customHeight="1" x14ac:dyDescent="0.35">
      <c r="A129" s="10"/>
      <c r="B129" s="10"/>
      <c r="C129" s="10"/>
      <c r="D129" s="10"/>
      <c r="E129" s="10"/>
      <c r="F129" s="10"/>
      <c r="G129" s="10"/>
      <c r="H129" s="10"/>
      <c r="I129" s="10"/>
      <c r="J129" s="11"/>
      <c r="K129" s="10"/>
      <c r="L129" s="10"/>
    </row>
    <row r="130" spans="1:12" s="52" customFormat="1" ht="15.5" x14ac:dyDescent="0.3">
      <c r="A130" s="92" t="s">
        <v>104</v>
      </c>
      <c r="B130" s="93"/>
      <c r="C130" s="93"/>
      <c r="D130" s="93"/>
      <c r="E130" s="93"/>
      <c r="F130" s="93"/>
      <c r="G130" s="93"/>
      <c r="H130" s="93"/>
    </row>
    <row r="131" spans="1:12" s="52" customFormat="1" ht="13" x14ac:dyDescent="0.3">
      <c r="A131" s="94"/>
      <c r="B131" s="94"/>
      <c r="C131" s="94"/>
      <c r="D131" s="94"/>
      <c r="E131" s="94"/>
      <c r="F131" s="94"/>
      <c r="G131" s="94"/>
      <c r="H131" s="94"/>
      <c r="I131" s="94"/>
    </row>
    <row r="132" spans="1:12" customFormat="1" x14ac:dyDescent="0.35">
      <c r="A132" s="20"/>
      <c r="B132" s="86" t="s">
        <v>67</v>
      </c>
      <c r="C132" s="86"/>
      <c r="D132" s="86"/>
      <c r="E132" s="86"/>
      <c r="F132" s="86"/>
      <c r="G132" s="86"/>
      <c r="H132" s="20" t="s">
        <v>21</v>
      </c>
    </row>
    <row r="133" spans="1:12" customFormat="1" x14ac:dyDescent="0.35">
      <c r="A133" s="20" t="s">
        <v>14</v>
      </c>
      <c r="B133" s="90" t="s">
        <v>68</v>
      </c>
      <c r="C133" s="90"/>
      <c r="D133" s="90"/>
      <c r="E133" s="90"/>
      <c r="F133" s="90"/>
      <c r="G133" s="90"/>
      <c r="H133" s="72">
        <f>I24</f>
        <v>2454.2122727272726</v>
      </c>
    </row>
    <row r="134" spans="1:12" customFormat="1" x14ac:dyDescent="0.35">
      <c r="A134" s="20" t="s">
        <v>15</v>
      </c>
      <c r="B134" s="90" t="s">
        <v>105</v>
      </c>
      <c r="C134" s="90"/>
      <c r="D134" s="90"/>
      <c r="E134" s="90"/>
      <c r="F134" s="90"/>
      <c r="G134" s="90"/>
      <c r="H134" s="72">
        <f>I73</f>
        <v>2277.8778010912724</v>
      </c>
    </row>
    <row r="135" spans="1:12" customFormat="1" x14ac:dyDescent="0.35">
      <c r="A135" s="20" t="s">
        <v>29</v>
      </c>
      <c r="B135" s="90" t="s">
        <v>49</v>
      </c>
      <c r="C135" s="90"/>
      <c r="D135" s="90"/>
      <c r="E135" s="90"/>
      <c r="F135" s="90"/>
      <c r="G135" s="90"/>
      <c r="H135" s="72">
        <f>J84</f>
        <v>162.24088340343434</v>
      </c>
    </row>
    <row r="136" spans="1:12" customFormat="1" x14ac:dyDescent="0.35">
      <c r="A136" s="20" t="s">
        <v>32</v>
      </c>
      <c r="B136" s="89" t="s">
        <v>52</v>
      </c>
      <c r="C136" s="89"/>
      <c r="D136" s="89"/>
      <c r="E136" s="89"/>
      <c r="F136" s="89"/>
      <c r="G136" s="89"/>
      <c r="H136" s="72">
        <f>I103</f>
        <v>254.95103169621814</v>
      </c>
    </row>
    <row r="137" spans="1:12" customFormat="1" x14ac:dyDescent="0.35">
      <c r="A137" s="20" t="s">
        <v>8</v>
      </c>
      <c r="B137" s="90" t="s">
        <v>106</v>
      </c>
      <c r="C137" s="90"/>
      <c r="D137" s="90"/>
      <c r="E137" s="90"/>
      <c r="F137" s="90"/>
      <c r="G137" s="90"/>
      <c r="H137" s="83">
        <f>I112</f>
        <v>0</v>
      </c>
    </row>
    <row r="138" spans="1:12" customFormat="1" ht="13" customHeight="1" x14ac:dyDescent="0.35">
      <c r="A138" s="86" t="s">
        <v>107</v>
      </c>
      <c r="B138" s="86"/>
      <c r="C138" s="86"/>
      <c r="D138" s="86"/>
      <c r="E138" s="86"/>
      <c r="F138" s="86"/>
      <c r="G138" s="86"/>
      <c r="H138" s="73">
        <f>SUM(H133:H137)</f>
        <v>5149.2819889181965</v>
      </c>
    </row>
    <row r="139" spans="1:12" customFormat="1" x14ac:dyDescent="0.35">
      <c r="A139" s="20" t="s">
        <v>35</v>
      </c>
      <c r="B139" s="90" t="s">
        <v>108</v>
      </c>
      <c r="C139" s="90"/>
      <c r="D139" s="90"/>
      <c r="E139" s="90"/>
      <c r="F139" s="90"/>
      <c r="G139" s="90"/>
      <c r="H139" s="72">
        <f>G126</f>
        <v>1392.3658498034802</v>
      </c>
    </row>
    <row r="140" spans="1:12" customFormat="1" ht="13" customHeight="1" x14ac:dyDescent="0.35">
      <c r="A140" s="86" t="s">
        <v>109</v>
      </c>
      <c r="B140" s="86"/>
      <c r="C140" s="86"/>
      <c r="D140" s="86"/>
      <c r="E140" s="86"/>
      <c r="F140" s="86"/>
      <c r="G140" s="86"/>
      <c r="H140" s="74">
        <f>H138+H139</f>
        <v>6541.6478387216766</v>
      </c>
    </row>
    <row r="141" spans="1:12" s="52" customFormat="1" ht="13" customHeight="1" x14ac:dyDescent="0.3">
      <c r="A141" s="87" t="s">
        <v>110</v>
      </c>
      <c r="B141" s="87"/>
      <c r="C141" s="87"/>
      <c r="D141" s="87"/>
      <c r="E141" s="87"/>
      <c r="F141" s="87"/>
      <c r="G141" s="87"/>
      <c r="H141" s="75">
        <f>12*H140</f>
        <v>78499.774064660116</v>
      </c>
    </row>
    <row r="142" spans="1:12" s="71" customFormat="1" ht="15" customHeight="1" x14ac:dyDescent="0.3">
      <c r="A142" s="88" t="s">
        <v>111</v>
      </c>
      <c r="B142" s="88"/>
      <c r="C142" s="88"/>
      <c r="D142" s="88"/>
      <c r="E142" s="88"/>
      <c r="F142" s="88"/>
      <c r="G142" s="88"/>
      <c r="H142" s="88"/>
    </row>
    <row r="143" spans="1:12" s="71" customFormat="1" ht="121" customHeight="1" x14ac:dyDescent="0.3">
      <c r="A143" s="89" t="s">
        <v>112</v>
      </c>
      <c r="B143" s="89"/>
      <c r="C143" s="89"/>
      <c r="D143" s="89"/>
      <c r="E143" s="89"/>
      <c r="F143" s="89"/>
      <c r="G143" s="89"/>
      <c r="H143" s="89"/>
    </row>
    <row r="144" spans="1:12" x14ac:dyDescent="0.35">
      <c r="A144" s="27"/>
      <c r="B144" s="27"/>
      <c r="C144" s="27"/>
      <c r="D144" s="27"/>
      <c r="E144" s="27"/>
      <c r="F144" s="27"/>
      <c r="G144" s="27"/>
      <c r="H144" s="27"/>
    </row>
  </sheetData>
  <mergeCells count="141">
    <mergeCell ref="B17:F17"/>
    <mergeCell ref="G17:I17"/>
    <mergeCell ref="A18:J19"/>
    <mergeCell ref="A20:I20"/>
    <mergeCell ref="B21:G21"/>
    <mergeCell ref="B22:H22"/>
    <mergeCell ref="B14:F14"/>
    <mergeCell ref="G14:I14"/>
    <mergeCell ref="B15:F15"/>
    <mergeCell ref="G15:I15"/>
    <mergeCell ref="B16:F16"/>
    <mergeCell ref="G16:I16"/>
    <mergeCell ref="J1:J17"/>
    <mergeCell ref="A3:I3"/>
    <mergeCell ref="A4:I4"/>
    <mergeCell ref="A5:I5"/>
    <mergeCell ref="A6:I6"/>
    <mergeCell ref="A8:I8"/>
    <mergeCell ref="A9:I9"/>
    <mergeCell ref="A10:I10"/>
    <mergeCell ref="A11:I12"/>
    <mergeCell ref="A13:I13"/>
    <mergeCell ref="B30:H30"/>
    <mergeCell ref="B31:G31"/>
    <mergeCell ref="B32:G32"/>
    <mergeCell ref="A33:G33"/>
    <mergeCell ref="A34:I34"/>
    <mergeCell ref="A35:J36"/>
    <mergeCell ref="B23:G23"/>
    <mergeCell ref="A24:H24"/>
    <mergeCell ref="A25:I25"/>
    <mergeCell ref="A26:J27"/>
    <mergeCell ref="A28:I28"/>
    <mergeCell ref="A29:I29"/>
    <mergeCell ref="B43:G43"/>
    <mergeCell ref="B44:G44"/>
    <mergeCell ref="B45:G45"/>
    <mergeCell ref="A46:G46"/>
    <mergeCell ref="B47:G47"/>
    <mergeCell ref="A48:G48"/>
    <mergeCell ref="A37:I37"/>
    <mergeCell ref="B38:G38"/>
    <mergeCell ref="B39:G39"/>
    <mergeCell ref="B40:G40"/>
    <mergeCell ref="B41:C41"/>
    <mergeCell ref="B42:G42"/>
    <mergeCell ref="B56:G56"/>
    <mergeCell ref="B57:G57"/>
    <mergeCell ref="B58:G58"/>
    <mergeCell ref="B59:H59"/>
    <mergeCell ref="B60:G60"/>
    <mergeCell ref="B61:G61"/>
    <mergeCell ref="A49:I49"/>
    <mergeCell ref="A50:J51"/>
    <mergeCell ref="A52:I52"/>
    <mergeCell ref="B53:H53"/>
    <mergeCell ref="B54:H54"/>
    <mergeCell ref="B55:G55"/>
    <mergeCell ref="B69:H69"/>
    <mergeCell ref="B70:H70"/>
    <mergeCell ref="B71:H71"/>
    <mergeCell ref="B72:H72"/>
    <mergeCell ref="A73:H73"/>
    <mergeCell ref="A74:K75"/>
    <mergeCell ref="B62:G62"/>
    <mergeCell ref="B63:G63"/>
    <mergeCell ref="B64:H64"/>
    <mergeCell ref="A65:I65"/>
    <mergeCell ref="A66:J67"/>
    <mergeCell ref="A68:I68"/>
    <mergeCell ref="B82:H82"/>
    <mergeCell ref="B83:H83"/>
    <mergeCell ref="B84:H84"/>
    <mergeCell ref="A85:J86"/>
    <mergeCell ref="A87:J87"/>
    <mergeCell ref="A88:J88"/>
    <mergeCell ref="A76:J76"/>
    <mergeCell ref="B77:H77"/>
    <mergeCell ref="B78:H78"/>
    <mergeCell ref="B79:H79"/>
    <mergeCell ref="B80:H80"/>
    <mergeCell ref="B81:H81"/>
    <mergeCell ref="B95:H95"/>
    <mergeCell ref="B96:H96"/>
    <mergeCell ref="A97:K98"/>
    <mergeCell ref="A99:I99"/>
    <mergeCell ref="B100:H100"/>
    <mergeCell ref="B101:H101"/>
    <mergeCell ref="B89:H89"/>
    <mergeCell ref="B90:H90"/>
    <mergeCell ref="B91:H91"/>
    <mergeCell ref="B92:H92"/>
    <mergeCell ref="B93:H93"/>
    <mergeCell ref="B94:H94"/>
    <mergeCell ref="B109:H109"/>
    <mergeCell ref="B110:H110"/>
    <mergeCell ref="B111:H111"/>
    <mergeCell ref="A112:H112"/>
    <mergeCell ref="A113:J114"/>
    <mergeCell ref="A115:H115"/>
    <mergeCell ref="B102:H102"/>
    <mergeCell ref="A103:H103"/>
    <mergeCell ref="A104:J105"/>
    <mergeCell ref="A106:I106"/>
    <mergeCell ref="B107:H107"/>
    <mergeCell ref="B108:H108"/>
    <mergeCell ref="B120:E120"/>
    <mergeCell ref="G120:H120"/>
    <mergeCell ref="B121:E121"/>
    <mergeCell ref="G121:H121"/>
    <mergeCell ref="B122:E122"/>
    <mergeCell ref="G122:H122"/>
    <mergeCell ref="A116:J116"/>
    <mergeCell ref="B117:E117"/>
    <mergeCell ref="G117:H117"/>
    <mergeCell ref="B118:E118"/>
    <mergeCell ref="G118:H118"/>
    <mergeCell ref="B119:E119"/>
    <mergeCell ref="G119:H119"/>
    <mergeCell ref="A126:E126"/>
    <mergeCell ref="G126:H126"/>
    <mergeCell ref="A130:H130"/>
    <mergeCell ref="A131:I131"/>
    <mergeCell ref="B132:G132"/>
    <mergeCell ref="B133:G133"/>
    <mergeCell ref="B123:E123"/>
    <mergeCell ref="G123:H123"/>
    <mergeCell ref="B124:E124"/>
    <mergeCell ref="G124:H124"/>
    <mergeCell ref="B125:E125"/>
    <mergeCell ref="G125:H125"/>
    <mergeCell ref="A140:G140"/>
    <mergeCell ref="A141:G141"/>
    <mergeCell ref="A142:H142"/>
    <mergeCell ref="A143:H143"/>
    <mergeCell ref="B134:G134"/>
    <mergeCell ref="B135:G135"/>
    <mergeCell ref="B136:G136"/>
    <mergeCell ref="B137:G137"/>
    <mergeCell ref="A138:G138"/>
    <mergeCell ref="B139:G139"/>
  </mergeCells>
  <pageMargins left="0.511811024" right="0.511811024" top="0.78740157499999996" bottom="0.78740157499999996" header="0.31496062000000002" footer="0.31496062000000002"/>
  <pageSetup paperSize="9" orientation="portrait"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6CFA9A-3973-49D7-AD18-A3FE9BB8806F}">
  <dimension ref="A1:IV144"/>
  <sheetViews>
    <sheetView tabSelected="1" topLeftCell="A132" workbookViewId="0">
      <selection activeCell="J140" sqref="J140"/>
    </sheetView>
  </sheetViews>
  <sheetFormatPr defaultColWidth="8.7265625" defaultRowHeight="14.5" x14ac:dyDescent="0.35"/>
  <cols>
    <col min="1" max="1" width="9" style="13" bestFit="1" customWidth="1"/>
    <col min="2" max="2" width="10.453125" style="13" bestFit="1" customWidth="1"/>
    <col min="3" max="3" width="13.26953125" style="13" customWidth="1"/>
    <col min="4" max="4" width="11.7265625" style="13" bestFit="1" customWidth="1"/>
    <col min="5" max="5" width="10.453125" style="13" bestFit="1" customWidth="1"/>
    <col min="6" max="6" width="22.90625" style="13" customWidth="1"/>
    <col min="7" max="7" width="9" style="13" bestFit="1" customWidth="1"/>
    <col min="8" max="8" width="14.7265625" style="13" bestFit="1" customWidth="1"/>
    <col min="9" max="9" width="15.54296875" style="14" customWidth="1"/>
    <col min="10" max="10" width="20.81640625" style="13" bestFit="1" customWidth="1"/>
    <col min="11" max="11" width="7.453125" style="13" customWidth="1"/>
    <col min="12" max="12" width="6.54296875" style="13" customWidth="1"/>
    <col min="13" max="14" width="9.26953125" style="13" customWidth="1"/>
    <col min="15" max="256" width="9.1796875" style="13" customWidth="1"/>
    <col min="257" max="16384" width="8.7265625" style="10"/>
  </cols>
  <sheetData>
    <row r="1" spans="1:256" ht="50.25" customHeight="1" x14ac:dyDescent="0.35">
      <c r="A1" s="9"/>
      <c r="B1" s="10"/>
      <c r="C1" s="9"/>
      <c r="D1" s="9"/>
      <c r="E1" s="10"/>
      <c r="F1" s="10"/>
      <c r="G1" s="10"/>
      <c r="J1" s="175"/>
    </row>
    <row r="2" spans="1:256" x14ac:dyDescent="0.35">
      <c r="A2" s="9"/>
      <c r="B2" s="9"/>
      <c r="C2" s="9"/>
      <c r="D2" s="9"/>
      <c r="E2" s="10"/>
      <c r="F2" s="10"/>
      <c r="G2" s="10"/>
      <c r="J2" s="176"/>
    </row>
    <row r="3" spans="1:256" x14ac:dyDescent="0.35">
      <c r="A3" s="177" t="s">
        <v>0</v>
      </c>
      <c r="B3" s="177"/>
      <c r="C3" s="177"/>
      <c r="D3" s="177"/>
      <c r="E3" s="177"/>
      <c r="F3" s="177"/>
      <c r="G3" s="177"/>
      <c r="H3" s="177"/>
      <c r="I3" s="177"/>
      <c r="J3" s="176"/>
    </row>
    <row r="4" spans="1:256" x14ac:dyDescent="0.35">
      <c r="A4" s="178" t="s">
        <v>116</v>
      </c>
      <c r="B4" s="178"/>
      <c r="C4" s="178"/>
      <c r="D4" s="178"/>
      <c r="E4" s="178"/>
      <c r="F4" s="178"/>
      <c r="G4" s="178"/>
      <c r="H4" s="178"/>
      <c r="I4" s="178"/>
      <c r="J4" s="176"/>
    </row>
    <row r="5" spans="1:256" x14ac:dyDescent="0.35">
      <c r="A5" s="179" t="s">
        <v>9</v>
      </c>
      <c r="B5" s="179"/>
      <c r="C5" s="179"/>
      <c r="D5" s="179"/>
      <c r="E5" s="179"/>
      <c r="F5" s="179"/>
      <c r="G5" s="179"/>
      <c r="H5" s="179"/>
      <c r="I5" s="179"/>
      <c r="J5" s="176"/>
    </row>
    <row r="6" spans="1:256" x14ac:dyDescent="0.35">
      <c r="A6" s="180" t="s">
        <v>132</v>
      </c>
      <c r="B6" s="180"/>
      <c r="C6" s="180"/>
      <c r="D6" s="180"/>
      <c r="E6" s="180"/>
      <c r="F6" s="180"/>
      <c r="G6" s="180"/>
      <c r="H6" s="180"/>
      <c r="I6" s="180"/>
      <c r="J6" s="176"/>
    </row>
    <row r="7" spans="1:256" x14ac:dyDescent="0.35">
      <c r="A7" s="16"/>
      <c r="B7" s="16"/>
      <c r="C7" s="16"/>
      <c r="D7" s="16"/>
      <c r="E7" s="16"/>
      <c r="F7" s="16"/>
      <c r="G7" s="16"/>
      <c r="H7" s="17"/>
      <c r="I7" s="18"/>
      <c r="J7" s="176"/>
    </row>
    <row r="8" spans="1:256" customFormat="1" ht="14.5" customHeight="1" x14ac:dyDescent="0.35">
      <c r="A8" s="181" t="s">
        <v>113</v>
      </c>
      <c r="B8" s="181"/>
      <c r="C8" s="181"/>
      <c r="D8" s="181"/>
      <c r="E8" s="181"/>
      <c r="F8" s="181"/>
      <c r="G8" s="181"/>
      <c r="H8" s="181"/>
      <c r="I8" s="181"/>
      <c r="J8" s="176"/>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19"/>
      <c r="EG8" s="19"/>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19"/>
      <c r="FZ8" s="19"/>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19"/>
      <c r="HS8" s="19"/>
      <c r="HT8" s="19"/>
      <c r="HU8" s="19"/>
      <c r="HV8" s="19"/>
      <c r="HW8" s="19"/>
      <c r="HX8" s="19"/>
      <c r="HY8" s="19"/>
      <c r="HZ8" s="19"/>
      <c r="IA8" s="19"/>
      <c r="IB8" s="19"/>
      <c r="IC8" s="19"/>
      <c r="ID8" s="19"/>
      <c r="IE8" s="19"/>
      <c r="IF8" s="19"/>
      <c r="IG8" s="19"/>
      <c r="IH8" s="19"/>
      <c r="II8" s="19"/>
      <c r="IJ8" s="19"/>
      <c r="IK8" s="19"/>
      <c r="IL8" s="19"/>
      <c r="IM8" s="19"/>
      <c r="IN8" s="19"/>
      <c r="IO8" s="19"/>
      <c r="IP8" s="19"/>
      <c r="IQ8" s="19"/>
      <c r="IR8" s="19"/>
      <c r="IS8" s="19"/>
      <c r="IT8" s="19"/>
      <c r="IU8" s="19"/>
      <c r="IV8" s="19"/>
    </row>
    <row r="9" spans="1:256" customFormat="1" ht="14.5" customHeight="1" x14ac:dyDescent="0.35">
      <c r="A9" s="182" t="s">
        <v>81</v>
      </c>
      <c r="B9" s="182"/>
      <c r="C9" s="182"/>
      <c r="D9" s="182"/>
      <c r="E9" s="182"/>
      <c r="F9" s="182"/>
      <c r="G9" s="182"/>
      <c r="H9" s="182"/>
      <c r="I9" s="182"/>
      <c r="J9" s="176"/>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c r="FS9" s="19"/>
      <c r="FT9" s="19"/>
      <c r="FU9" s="19"/>
      <c r="FV9" s="19"/>
      <c r="FW9" s="19"/>
      <c r="FX9" s="19"/>
      <c r="FY9" s="19"/>
      <c r="FZ9" s="19"/>
      <c r="GA9" s="19"/>
      <c r="GB9" s="19"/>
      <c r="GC9" s="19"/>
      <c r="GD9" s="19"/>
      <c r="GE9" s="19"/>
      <c r="GF9" s="19"/>
      <c r="GG9" s="19"/>
      <c r="GH9" s="19"/>
      <c r="GI9" s="19"/>
      <c r="GJ9" s="19"/>
      <c r="GK9" s="19"/>
      <c r="GL9" s="19"/>
      <c r="GM9" s="19"/>
      <c r="GN9" s="19"/>
      <c r="GO9" s="19"/>
      <c r="GP9" s="19"/>
      <c r="GQ9" s="19"/>
      <c r="GR9" s="19"/>
      <c r="GS9" s="19"/>
      <c r="GT9" s="19"/>
      <c r="GU9" s="19"/>
      <c r="GV9" s="19"/>
      <c r="GW9" s="19"/>
      <c r="GX9" s="19"/>
      <c r="GY9" s="19"/>
      <c r="GZ9" s="19"/>
      <c r="HA9" s="19"/>
      <c r="HB9" s="19"/>
      <c r="HC9" s="19"/>
      <c r="HD9" s="19"/>
      <c r="HE9" s="19"/>
      <c r="HF9" s="19"/>
      <c r="HG9" s="19"/>
      <c r="HH9" s="19"/>
      <c r="HI9" s="19"/>
      <c r="HJ9" s="19"/>
      <c r="HK9" s="19"/>
      <c r="HL9" s="19"/>
      <c r="HM9" s="19"/>
      <c r="HN9" s="19"/>
      <c r="HO9" s="19"/>
      <c r="HP9" s="19"/>
      <c r="HQ9" s="19"/>
      <c r="HR9" s="19"/>
      <c r="HS9" s="19"/>
      <c r="HT9" s="19"/>
      <c r="HU9" s="19"/>
      <c r="HV9" s="19"/>
      <c r="HW9" s="19"/>
      <c r="HX9" s="19"/>
      <c r="HY9" s="19"/>
      <c r="HZ9" s="19"/>
      <c r="IA9" s="19"/>
      <c r="IB9" s="19"/>
      <c r="IC9" s="19"/>
      <c r="ID9" s="19"/>
      <c r="IE9" s="19"/>
      <c r="IF9" s="19"/>
      <c r="IG9" s="19"/>
      <c r="IH9" s="19"/>
      <c r="II9" s="19"/>
      <c r="IJ9" s="19"/>
      <c r="IK9" s="19"/>
      <c r="IL9" s="19"/>
      <c r="IM9" s="19"/>
      <c r="IN9" s="19"/>
      <c r="IO9" s="19"/>
      <c r="IP9" s="19"/>
      <c r="IQ9" s="19"/>
      <c r="IR9" s="19"/>
      <c r="IS9" s="19"/>
      <c r="IT9" s="19"/>
      <c r="IU9" s="19"/>
      <c r="IV9" s="19"/>
    </row>
    <row r="10" spans="1:256" customFormat="1" ht="14.5" customHeight="1" x14ac:dyDescent="0.35">
      <c r="A10" s="108" t="s">
        <v>75</v>
      </c>
      <c r="B10" s="108"/>
      <c r="C10" s="108"/>
      <c r="D10" s="108"/>
      <c r="E10" s="108"/>
      <c r="F10" s="108"/>
      <c r="G10" s="108"/>
      <c r="H10" s="108"/>
      <c r="I10" s="108"/>
      <c r="J10" s="176"/>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19"/>
      <c r="EG10" s="19"/>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19"/>
      <c r="FZ10" s="19"/>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19"/>
      <c r="HS10" s="19"/>
      <c r="HT10" s="19"/>
      <c r="HU10" s="19"/>
      <c r="HV10" s="19"/>
      <c r="HW10" s="19"/>
      <c r="HX10" s="19"/>
      <c r="HY10" s="19"/>
      <c r="HZ10" s="19"/>
      <c r="IA10" s="19"/>
      <c r="IB10" s="19"/>
      <c r="IC10" s="19"/>
      <c r="ID10" s="19"/>
      <c r="IE10" s="19"/>
      <c r="IF10" s="19"/>
      <c r="IG10" s="19"/>
      <c r="IH10" s="19"/>
      <c r="II10" s="19"/>
      <c r="IJ10" s="19"/>
      <c r="IK10" s="19"/>
      <c r="IL10" s="19"/>
      <c r="IM10" s="19"/>
      <c r="IN10" s="19"/>
      <c r="IO10" s="19"/>
      <c r="IP10" s="19"/>
      <c r="IQ10" s="19"/>
      <c r="IR10" s="19"/>
      <c r="IS10" s="19"/>
      <c r="IT10" s="19"/>
      <c r="IU10" s="19"/>
      <c r="IV10" s="19"/>
    </row>
    <row r="11" spans="1:256" customFormat="1" x14ac:dyDescent="0.35">
      <c r="A11" s="183"/>
      <c r="B11" s="183"/>
      <c r="C11" s="183"/>
      <c r="D11" s="183"/>
      <c r="E11" s="183"/>
      <c r="F11" s="183"/>
      <c r="G11" s="183"/>
      <c r="H11" s="183"/>
      <c r="I11" s="183"/>
      <c r="J11" s="176"/>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19"/>
      <c r="DM11" s="19"/>
      <c r="DN11" s="19"/>
      <c r="DO11" s="19"/>
      <c r="DP11" s="19"/>
      <c r="DQ11" s="19"/>
      <c r="DR11" s="19"/>
      <c r="DS11" s="19"/>
      <c r="DT11" s="19"/>
      <c r="DU11" s="19"/>
      <c r="DV11" s="19"/>
      <c r="DW11" s="19"/>
      <c r="DX11" s="19"/>
      <c r="DY11" s="19"/>
      <c r="DZ11" s="19"/>
      <c r="EA11" s="19"/>
      <c r="EB11" s="19"/>
      <c r="EC11" s="19"/>
      <c r="ED11" s="19"/>
      <c r="EE11" s="19"/>
      <c r="EF11" s="19"/>
      <c r="EG11" s="19"/>
      <c r="EH11" s="19"/>
      <c r="EI11" s="19"/>
      <c r="EJ11" s="19"/>
      <c r="EK11" s="19"/>
      <c r="EL11" s="19"/>
      <c r="EM11" s="19"/>
      <c r="EN11" s="19"/>
      <c r="EO11" s="19"/>
      <c r="EP11" s="19"/>
      <c r="EQ11" s="19"/>
      <c r="ER11" s="19"/>
      <c r="ES11" s="19"/>
      <c r="ET11" s="19"/>
      <c r="EU11" s="19"/>
      <c r="EV11" s="19"/>
      <c r="EW11" s="19"/>
      <c r="EX11" s="19"/>
      <c r="EY11" s="19"/>
      <c r="EZ11" s="19"/>
      <c r="FA11" s="19"/>
      <c r="FB11" s="19"/>
      <c r="FC11" s="19"/>
      <c r="FD11" s="19"/>
      <c r="FE11" s="19"/>
      <c r="FF11" s="19"/>
      <c r="FG11" s="19"/>
      <c r="FH11" s="19"/>
      <c r="FI11" s="19"/>
      <c r="FJ11" s="19"/>
      <c r="FK11" s="19"/>
      <c r="FL11" s="19"/>
      <c r="FM11" s="19"/>
      <c r="FN11" s="19"/>
      <c r="FO11" s="19"/>
      <c r="FP11" s="19"/>
      <c r="FQ11" s="19"/>
      <c r="FR11" s="19"/>
      <c r="FS11" s="19"/>
      <c r="FT11" s="19"/>
      <c r="FU11" s="19"/>
      <c r="FV11" s="19"/>
      <c r="FW11" s="19"/>
      <c r="FX11" s="19"/>
      <c r="FY11" s="19"/>
      <c r="FZ11" s="19"/>
      <c r="GA11" s="19"/>
      <c r="GB11" s="19"/>
      <c r="GC11" s="19"/>
      <c r="GD11" s="19"/>
      <c r="GE11" s="19"/>
      <c r="GF11" s="19"/>
      <c r="GG11" s="19"/>
      <c r="GH11" s="19"/>
      <c r="GI11" s="19"/>
      <c r="GJ11" s="19"/>
      <c r="GK11" s="19"/>
      <c r="GL11" s="19"/>
      <c r="GM11" s="19"/>
      <c r="GN11" s="19"/>
      <c r="GO11" s="19"/>
      <c r="GP11" s="19"/>
      <c r="GQ11" s="19"/>
      <c r="GR11" s="19"/>
      <c r="GS11" s="19"/>
      <c r="GT11" s="19"/>
      <c r="GU11" s="19"/>
      <c r="GV11" s="19"/>
      <c r="GW11" s="19"/>
      <c r="GX11" s="19"/>
      <c r="GY11" s="19"/>
      <c r="GZ11" s="19"/>
      <c r="HA11" s="19"/>
      <c r="HB11" s="19"/>
      <c r="HC11" s="19"/>
      <c r="HD11" s="19"/>
      <c r="HE11" s="19"/>
      <c r="HF11" s="19"/>
      <c r="HG11" s="19"/>
      <c r="HH11" s="19"/>
      <c r="HI11" s="19"/>
      <c r="HJ11" s="19"/>
      <c r="HK11" s="19"/>
      <c r="HL11" s="19"/>
      <c r="HM11" s="19"/>
      <c r="HN11" s="19"/>
      <c r="HO11" s="19"/>
      <c r="HP11" s="19"/>
      <c r="HQ11" s="19"/>
      <c r="HR11" s="19"/>
      <c r="HS11" s="19"/>
      <c r="HT11" s="19"/>
      <c r="HU11" s="19"/>
      <c r="HV11" s="19"/>
      <c r="HW11" s="19"/>
      <c r="HX11" s="19"/>
      <c r="HY11" s="19"/>
      <c r="HZ11" s="19"/>
      <c r="IA11" s="19"/>
      <c r="IB11" s="19"/>
      <c r="IC11" s="19"/>
      <c r="ID11" s="19"/>
      <c r="IE11" s="19"/>
      <c r="IF11" s="19"/>
      <c r="IG11" s="19"/>
      <c r="IH11" s="19"/>
      <c r="II11" s="19"/>
      <c r="IJ11" s="19"/>
      <c r="IK11" s="19"/>
      <c r="IL11" s="19"/>
      <c r="IM11" s="19"/>
      <c r="IN11" s="19"/>
      <c r="IO11" s="19"/>
      <c r="IP11" s="19"/>
      <c r="IQ11" s="19"/>
      <c r="IR11" s="19"/>
      <c r="IS11" s="19"/>
      <c r="IT11" s="19"/>
      <c r="IU11" s="19"/>
      <c r="IV11" s="19"/>
    </row>
    <row r="12" spans="1:256" customFormat="1" x14ac:dyDescent="0.35">
      <c r="A12" s="184"/>
      <c r="B12" s="184"/>
      <c r="C12" s="184"/>
      <c r="D12" s="184"/>
      <c r="E12" s="184"/>
      <c r="F12" s="184"/>
      <c r="G12" s="184"/>
      <c r="H12" s="184"/>
      <c r="I12" s="184"/>
      <c r="J12" s="176"/>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19"/>
      <c r="EG12" s="19"/>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19"/>
      <c r="FZ12" s="19"/>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19"/>
      <c r="HS12" s="19"/>
      <c r="HT12" s="19"/>
      <c r="HU12" s="19"/>
      <c r="HV12" s="19"/>
      <c r="HW12" s="19"/>
      <c r="HX12" s="19"/>
      <c r="HY12" s="19"/>
      <c r="HZ12" s="19"/>
      <c r="IA12" s="19"/>
      <c r="IB12" s="19"/>
      <c r="IC12" s="19"/>
      <c r="ID12" s="19"/>
      <c r="IE12" s="19"/>
      <c r="IF12" s="19"/>
      <c r="IG12" s="19"/>
      <c r="IH12" s="19"/>
      <c r="II12" s="19"/>
      <c r="IJ12" s="19"/>
      <c r="IK12" s="19"/>
      <c r="IL12" s="19"/>
      <c r="IM12" s="19"/>
      <c r="IN12" s="19"/>
      <c r="IO12" s="19"/>
      <c r="IP12" s="19"/>
      <c r="IQ12" s="19"/>
      <c r="IR12" s="19"/>
      <c r="IS12" s="19"/>
      <c r="IT12" s="19"/>
      <c r="IU12" s="19"/>
      <c r="IV12" s="19"/>
    </row>
    <row r="13" spans="1:256" customFormat="1" ht="13" customHeight="1" x14ac:dyDescent="0.35">
      <c r="A13" s="185" t="s">
        <v>69</v>
      </c>
      <c r="B13" s="185"/>
      <c r="C13" s="185"/>
      <c r="D13" s="185"/>
      <c r="E13" s="185"/>
      <c r="F13" s="185"/>
      <c r="G13" s="185"/>
      <c r="H13" s="185"/>
      <c r="I13" s="185"/>
      <c r="J13" s="176"/>
    </row>
    <row r="14" spans="1:256" customFormat="1" ht="14.5" customHeight="1" x14ac:dyDescent="0.35">
      <c r="A14" s="20" t="s">
        <v>14</v>
      </c>
      <c r="B14" s="160" t="s">
        <v>70</v>
      </c>
      <c r="C14" s="161"/>
      <c r="D14" s="161"/>
      <c r="E14" s="161"/>
      <c r="F14" s="162"/>
      <c r="G14" s="163" t="s">
        <v>71</v>
      </c>
      <c r="H14" s="164"/>
      <c r="I14" s="165"/>
      <c r="J14" s="176"/>
    </row>
    <row r="15" spans="1:256" customFormat="1" x14ac:dyDescent="0.35">
      <c r="A15" s="20" t="s">
        <v>15</v>
      </c>
      <c r="B15" s="166" t="s">
        <v>72</v>
      </c>
      <c r="C15" s="167"/>
      <c r="D15" s="167"/>
      <c r="E15" s="167"/>
      <c r="F15" s="168"/>
      <c r="G15" s="169" t="s">
        <v>123</v>
      </c>
      <c r="H15" s="170"/>
      <c r="I15" s="171"/>
      <c r="J15" s="176"/>
    </row>
    <row r="16" spans="1:256" customFormat="1" ht="14.5" customHeight="1" x14ac:dyDescent="0.35">
      <c r="A16" s="20" t="s">
        <v>29</v>
      </c>
      <c r="B16" s="160" t="s">
        <v>73</v>
      </c>
      <c r="C16" s="161"/>
      <c r="D16" s="161"/>
      <c r="E16" s="161"/>
      <c r="F16" s="162"/>
      <c r="G16" s="172">
        <v>24</v>
      </c>
      <c r="H16" s="173"/>
      <c r="I16" s="174"/>
      <c r="J16" s="176"/>
    </row>
    <row r="17" spans="1:256" customFormat="1" ht="15" customHeight="1" x14ac:dyDescent="0.35">
      <c r="A17" s="20" t="s">
        <v>32</v>
      </c>
      <c r="B17" s="154" t="s">
        <v>74</v>
      </c>
      <c r="C17" s="154"/>
      <c r="D17" s="154"/>
      <c r="E17" s="154"/>
      <c r="F17" s="154"/>
      <c r="G17" s="155">
        <v>45658</v>
      </c>
      <c r="H17" s="156"/>
      <c r="I17" s="157"/>
      <c r="J17" s="176"/>
    </row>
    <row r="18" spans="1:256" x14ac:dyDescent="0.35">
      <c r="A18" s="158"/>
      <c r="B18" s="158"/>
      <c r="C18" s="158"/>
      <c r="D18" s="158"/>
      <c r="E18" s="158"/>
      <c r="F18" s="158"/>
      <c r="G18" s="158"/>
      <c r="H18" s="158"/>
      <c r="I18" s="158"/>
      <c r="J18" s="159"/>
    </row>
    <row r="19" spans="1:256" x14ac:dyDescent="0.35">
      <c r="A19" s="158"/>
      <c r="B19" s="158"/>
      <c r="C19" s="158"/>
      <c r="D19" s="158"/>
      <c r="E19" s="158"/>
      <c r="F19" s="158"/>
      <c r="G19" s="158"/>
      <c r="H19" s="158"/>
      <c r="I19" s="158"/>
      <c r="J19" s="159"/>
    </row>
    <row r="20" spans="1:256" x14ac:dyDescent="0.35">
      <c r="A20" s="108" t="s">
        <v>10</v>
      </c>
      <c r="B20" s="108"/>
      <c r="C20" s="108"/>
      <c r="D20" s="108"/>
      <c r="E20" s="108"/>
      <c r="F20" s="108"/>
      <c r="G20" s="108"/>
      <c r="H20" s="108"/>
      <c r="I20" s="108"/>
      <c r="J20" s="11"/>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row>
    <row r="21" spans="1:256" s="22" customFormat="1" ht="30" customHeight="1" x14ac:dyDescent="0.35">
      <c r="A21" s="3">
        <v>1</v>
      </c>
      <c r="B21" s="107" t="s">
        <v>11</v>
      </c>
      <c r="C21" s="107"/>
      <c r="D21" s="107"/>
      <c r="E21" s="107"/>
      <c r="F21" s="107"/>
      <c r="G21" s="107"/>
      <c r="H21" s="3" t="s">
        <v>12</v>
      </c>
      <c r="I21" s="3" t="s">
        <v>13</v>
      </c>
      <c r="J21" s="21"/>
      <c r="K21" s="13"/>
      <c r="N21" s="13"/>
      <c r="O21" s="13"/>
      <c r="P21" s="13"/>
    </row>
    <row r="22" spans="1:256" x14ac:dyDescent="0.35">
      <c r="A22" s="5" t="s">
        <v>14</v>
      </c>
      <c r="B22" s="98" t="s">
        <v>125</v>
      </c>
      <c r="C22" s="98"/>
      <c r="D22" s="98"/>
      <c r="E22" s="98"/>
      <c r="F22" s="98"/>
      <c r="G22" s="98"/>
      <c r="H22" s="98"/>
      <c r="I22" s="28">
        <f>(2768.85/220)*150</f>
        <v>1887.8522727272727</v>
      </c>
      <c r="J22" s="84" t="s">
        <v>124</v>
      </c>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row>
    <row r="23" spans="1:256" ht="15.75" customHeight="1" x14ac:dyDescent="0.35">
      <c r="A23" s="5" t="s">
        <v>15</v>
      </c>
      <c r="B23" s="112" t="s">
        <v>76</v>
      </c>
      <c r="C23" s="112"/>
      <c r="D23" s="112"/>
      <c r="E23" s="112"/>
      <c r="F23" s="112"/>
      <c r="G23" s="112"/>
      <c r="H23" s="43">
        <v>0.3</v>
      </c>
      <c r="I23" s="32">
        <f>ROUND(H23*I22,2)</f>
        <v>566.36</v>
      </c>
      <c r="J23" s="85"/>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row>
    <row r="24" spans="1:256" ht="15.75" customHeight="1" x14ac:dyDescent="0.35">
      <c r="A24" s="107" t="s">
        <v>1</v>
      </c>
      <c r="B24" s="107"/>
      <c r="C24" s="107"/>
      <c r="D24" s="107"/>
      <c r="E24" s="107"/>
      <c r="F24" s="107"/>
      <c r="G24" s="107"/>
      <c r="H24" s="107"/>
      <c r="I24" s="33">
        <f>SUM(I22:I23)</f>
        <v>2454.2122727272726</v>
      </c>
      <c r="J24" s="11"/>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row>
    <row r="25" spans="1:256" x14ac:dyDescent="0.35">
      <c r="A25" s="149" t="s">
        <v>16</v>
      </c>
      <c r="B25" s="149"/>
      <c r="C25" s="149"/>
      <c r="D25" s="149"/>
      <c r="E25" s="149"/>
      <c r="F25" s="149"/>
      <c r="G25" s="149"/>
      <c r="H25" s="149"/>
      <c r="I25" s="149"/>
      <c r="J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row>
    <row r="26" spans="1:256" ht="14.5" customHeight="1" x14ac:dyDescent="0.35">
      <c r="A26" s="150"/>
      <c r="B26" s="150"/>
      <c r="C26" s="150"/>
      <c r="D26" s="150"/>
      <c r="E26" s="150"/>
      <c r="F26" s="150"/>
      <c r="G26" s="150"/>
      <c r="H26" s="150"/>
      <c r="I26" s="150"/>
      <c r="J26" s="151"/>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row>
    <row r="27" spans="1:256" ht="14.5" customHeight="1" x14ac:dyDescent="0.35">
      <c r="A27" s="152"/>
      <c r="B27" s="152"/>
      <c r="C27" s="152"/>
      <c r="D27" s="152"/>
      <c r="E27" s="152"/>
      <c r="F27" s="152"/>
      <c r="G27" s="152"/>
      <c r="H27" s="152"/>
      <c r="I27" s="152"/>
      <c r="J27" s="153"/>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row>
    <row r="28" spans="1:256" ht="21.75" customHeight="1" x14ac:dyDescent="0.35">
      <c r="A28" s="122" t="s">
        <v>17</v>
      </c>
      <c r="B28" s="122"/>
      <c r="C28" s="122"/>
      <c r="D28" s="122"/>
      <c r="E28" s="122"/>
      <c r="F28" s="122"/>
      <c r="G28" s="122"/>
      <c r="H28" s="122"/>
      <c r="I28" s="122"/>
      <c r="J28" s="11"/>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row>
    <row r="29" spans="1:256" x14ac:dyDescent="0.35">
      <c r="A29" s="111" t="s">
        <v>18</v>
      </c>
      <c r="B29" s="111"/>
      <c r="C29" s="111"/>
      <c r="D29" s="111"/>
      <c r="E29" s="111"/>
      <c r="F29" s="111"/>
      <c r="G29" s="111"/>
      <c r="H29" s="111"/>
      <c r="I29" s="111"/>
      <c r="J29" s="11"/>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row>
    <row r="30" spans="1:256" ht="26.15" customHeight="1" x14ac:dyDescent="0.35">
      <c r="A30" s="4" t="s">
        <v>19</v>
      </c>
      <c r="B30" s="122" t="s">
        <v>20</v>
      </c>
      <c r="C30" s="122"/>
      <c r="D30" s="122"/>
      <c r="E30" s="122"/>
      <c r="F30" s="122"/>
      <c r="G30" s="122"/>
      <c r="H30" s="122"/>
      <c r="I30" s="5" t="s">
        <v>21</v>
      </c>
      <c r="J30" s="11"/>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row>
    <row r="31" spans="1:256" x14ac:dyDescent="0.35">
      <c r="A31" s="4" t="s">
        <v>14</v>
      </c>
      <c r="B31" s="139" t="s">
        <v>114</v>
      </c>
      <c r="C31" s="140"/>
      <c r="D31" s="140"/>
      <c r="E31" s="140"/>
      <c r="F31" s="140"/>
      <c r="G31" s="141"/>
      <c r="H31" s="23">
        <v>8.3299999999999999E-2</v>
      </c>
      <c r="I31" s="34">
        <f>I24*H31</f>
        <v>204.4358823181818</v>
      </c>
      <c r="J31" s="11"/>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row>
    <row r="32" spans="1:256" x14ac:dyDescent="0.35">
      <c r="A32" s="4" t="s">
        <v>15</v>
      </c>
      <c r="B32" s="142" t="s">
        <v>115</v>
      </c>
      <c r="C32" s="143"/>
      <c r="D32" s="143"/>
      <c r="E32" s="143"/>
      <c r="F32" s="143"/>
      <c r="G32" s="144"/>
      <c r="H32" s="23">
        <v>0.121</v>
      </c>
      <c r="I32" s="34">
        <f>I24*H32</f>
        <v>296.95968499999998</v>
      </c>
      <c r="J32" s="11"/>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row>
    <row r="33" spans="1:256" x14ac:dyDescent="0.35">
      <c r="A33" s="99" t="s">
        <v>1</v>
      </c>
      <c r="B33" s="100"/>
      <c r="C33" s="100"/>
      <c r="D33" s="100"/>
      <c r="E33" s="100"/>
      <c r="F33" s="100"/>
      <c r="G33" s="101"/>
      <c r="H33" s="65">
        <f>SUM(H31:H32)</f>
        <v>0.20429999999999998</v>
      </c>
      <c r="I33" s="33">
        <f>SUM(I31+I32)</f>
        <v>501.39556731818175</v>
      </c>
      <c r="J33" s="11"/>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row>
    <row r="34" spans="1:256" ht="41" customHeight="1" x14ac:dyDescent="0.35">
      <c r="A34" s="130" t="s">
        <v>22</v>
      </c>
      <c r="B34" s="130"/>
      <c r="C34" s="130"/>
      <c r="D34" s="130"/>
      <c r="E34" s="130"/>
      <c r="F34" s="130"/>
      <c r="G34" s="130"/>
      <c r="H34" s="130"/>
      <c r="I34" s="130"/>
      <c r="J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row>
    <row r="35" spans="1:256" ht="14.5" customHeight="1" x14ac:dyDescent="0.35">
      <c r="A35" s="145"/>
      <c r="B35" s="145"/>
      <c r="C35" s="145"/>
      <c r="D35" s="145"/>
      <c r="E35" s="145"/>
      <c r="F35" s="145"/>
      <c r="G35" s="145"/>
      <c r="H35" s="145"/>
      <c r="I35" s="145"/>
      <c r="J35" s="146"/>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row>
    <row r="36" spans="1:256" ht="17.5" customHeight="1" x14ac:dyDescent="0.35">
      <c r="A36" s="147"/>
      <c r="B36" s="147"/>
      <c r="C36" s="147"/>
      <c r="D36" s="147"/>
      <c r="E36" s="147"/>
      <c r="F36" s="147"/>
      <c r="G36" s="147"/>
      <c r="H36" s="147"/>
      <c r="I36" s="147"/>
      <c r="J36" s="148"/>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row>
    <row r="37" spans="1:256" s="13" customFormat="1" ht="32.25" customHeight="1" x14ac:dyDescent="0.35">
      <c r="A37" s="108" t="s">
        <v>78</v>
      </c>
      <c r="B37" s="108"/>
      <c r="C37" s="108"/>
      <c r="D37" s="108"/>
      <c r="E37" s="108"/>
      <c r="F37" s="108"/>
      <c r="G37" s="108"/>
      <c r="H37" s="108"/>
      <c r="I37" s="108"/>
      <c r="J37" s="15"/>
    </row>
    <row r="38" spans="1:256" ht="30" customHeight="1" x14ac:dyDescent="0.35">
      <c r="A38" s="6" t="s">
        <v>23</v>
      </c>
      <c r="B38" s="107" t="s">
        <v>24</v>
      </c>
      <c r="C38" s="107"/>
      <c r="D38" s="107"/>
      <c r="E38" s="107"/>
      <c r="F38" s="107"/>
      <c r="G38" s="107"/>
      <c r="H38" s="3" t="s">
        <v>25</v>
      </c>
      <c r="I38" s="3" t="s">
        <v>26</v>
      </c>
      <c r="J38" s="11"/>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row>
    <row r="39" spans="1:256" ht="15.75" customHeight="1" x14ac:dyDescent="0.35">
      <c r="A39" s="4" t="s">
        <v>14</v>
      </c>
      <c r="B39" s="98" t="s">
        <v>27</v>
      </c>
      <c r="C39" s="98"/>
      <c r="D39" s="98"/>
      <c r="E39" s="98"/>
      <c r="F39" s="98"/>
      <c r="G39" s="98"/>
      <c r="H39" s="23">
        <v>0.2</v>
      </c>
      <c r="I39" s="32">
        <f>(I24+I33)*H39</f>
        <v>591.12156800909088</v>
      </c>
      <c r="J39" s="11"/>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row>
    <row r="40" spans="1:256" ht="15.75" customHeight="1" x14ac:dyDescent="0.35">
      <c r="A40" s="4" t="s">
        <v>15</v>
      </c>
      <c r="B40" s="98" t="s">
        <v>28</v>
      </c>
      <c r="C40" s="98"/>
      <c r="D40" s="98"/>
      <c r="E40" s="98"/>
      <c r="F40" s="98"/>
      <c r="G40" s="98"/>
      <c r="H40" s="23">
        <v>2.5000000000000001E-2</v>
      </c>
      <c r="I40" s="32">
        <f>(I24+I33)*H40</f>
        <v>73.89019600113636</v>
      </c>
      <c r="J40" s="11"/>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row>
    <row r="41" spans="1:256" ht="38" customHeight="1" x14ac:dyDescent="0.35">
      <c r="A41" s="4" t="s">
        <v>29</v>
      </c>
      <c r="B41" s="138" t="s">
        <v>77</v>
      </c>
      <c r="C41" s="138"/>
      <c r="D41" s="5" t="s">
        <v>30</v>
      </c>
      <c r="E41" s="29">
        <v>0.03</v>
      </c>
      <c r="F41" s="5" t="s">
        <v>31</v>
      </c>
      <c r="G41" s="30">
        <v>1</v>
      </c>
      <c r="H41" s="23">
        <f>ROUND((E41*G41),6)</f>
        <v>0.03</v>
      </c>
      <c r="I41" s="32">
        <f>(I24+I33)*H41</f>
        <v>88.668235201363629</v>
      </c>
      <c r="J41" s="40" t="s">
        <v>120</v>
      </c>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row>
    <row r="42" spans="1:256" ht="15.75" customHeight="1" x14ac:dyDescent="0.35">
      <c r="A42" s="4" t="s">
        <v>32</v>
      </c>
      <c r="B42" s="98" t="s">
        <v>33</v>
      </c>
      <c r="C42" s="98"/>
      <c r="D42" s="98"/>
      <c r="E42" s="98"/>
      <c r="F42" s="98"/>
      <c r="G42" s="98"/>
      <c r="H42" s="23">
        <v>1.4999999999999999E-2</v>
      </c>
      <c r="I42" s="32">
        <f>(I24+I33)*H42</f>
        <v>44.334117600681815</v>
      </c>
      <c r="J42" s="11"/>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row>
    <row r="43" spans="1:256" ht="15.75" customHeight="1" x14ac:dyDescent="0.35">
      <c r="A43" s="4" t="s">
        <v>8</v>
      </c>
      <c r="B43" s="98" t="s">
        <v>34</v>
      </c>
      <c r="C43" s="98"/>
      <c r="D43" s="98"/>
      <c r="E43" s="98"/>
      <c r="F43" s="98"/>
      <c r="G43" s="98"/>
      <c r="H43" s="23">
        <v>0.01</v>
      </c>
      <c r="I43" s="32">
        <f>(I24+I33)*H43</f>
        <v>29.556078400454545</v>
      </c>
      <c r="J43" s="11"/>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row>
    <row r="44" spans="1:256" ht="15.75" customHeight="1" x14ac:dyDescent="0.35">
      <c r="A44" s="4" t="s">
        <v>35</v>
      </c>
      <c r="B44" s="98" t="s">
        <v>2</v>
      </c>
      <c r="C44" s="98"/>
      <c r="D44" s="98"/>
      <c r="E44" s="98"/>
      <c r="F44" s="98"/>
      <c r="G44" s="98"/>
      <c r="H44" s="23">
        <v>6.0000000000000001E-3</v>
      </c>
      <c r="I44" s="32">
        <f>(I24+I33)*H44</f>
        <v>17.733647040272725</v>
      </c>
      <c r="J44" s="11"/>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row>
    <row r="45" spans="1:256" ht="20.5" customHeight="1" x14ac:dyDescent="0.35">
      <c r="A45" s="4" t="s">
        <v>36</v>
      </c>
      <c r="B45" s="98" t="s">
        <v>3</v>
      </c>
      <c r="C45" s="98"/>
      <c r="D45" s="98"/>
      <c r="E45" s="98"/>
      <c r="F45" s="98"/>
      <c r="G45" s="98"/>
      <c r="H45" s="23">
        <v>2E-3</v>
      </c>
      <c r="I45" s="32">
        <f>(I24+I33)*H45</f>
        <v>5.9112156800909093</v>
      </c>
      <c r="J45" s="11"/>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row>
    <row r="46" spans="1:256" ht="20.5" customHeight="1" x14ac:dyDescent="0.35">
      <c r="A46" s="135"/>
      <c r="B46" s="136"/>
      <c r="C46" s="136"/>
      <c r="D46" s="136"/>
      <c r="E46" s="136"/>
      <c r="F46" s="136"/>
      <c r="G46" s="137"/>
      <c r="H46" s="48">
        <f>SUM(H39:H45)</f>
        <v>0.28800000000000003</v>
      </c>
      <c r="I46" s="28">
        <f>SUM(I39:I45)</f>
        <v>851.21505793309075</v>
      </c>
      <c r="J46" s="11"/>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row>
    <row r="47" spans="1:256" ht="15.75" customHeight="1" x14ac:dyDescent="0.35">
      <c r="A47" s="4" t="s">
        <v>37</v>
      </c>
      <c r="B47" s="98" t="s">
        <v>4</v>
      </c>
      <c r="C47" s="98"/>
      <c r="D47" s="98"/>
      <c r="E47" s="98"/>
      <c r="F47" s="98"/>
      <c r="G47" s="98"/>
      <c r="H47" s="23">
        <v>0.08</v>
      </c>
      <c r="I47" s="32">
        <f>(I24+I33)*H47</f>
        <v>236.44862720363636</v>
      </c>
      <c r="J47" s="11"/>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row>
    <row r="48" spans="1:256" ht="15.75" customHeight="1" x14ac:dyDescent="0.35">
      <c r="A48" s="111" t="s">
        <v>1</v>
      </c>
      <c r="B48" s="111"/>
      <c r="C48" s="111"/>
      <c r="D48" s="111"/>
      <c r="E48" s="111"/>
      <c r="F48" s="111"/>
      <c r="G48" s="111"/>
      <c r="H48" s="54">
        <f>H46+H47</f>
        <v>0.36800000000000005</v>
      </c>
      <c r="I48" s="33">
        <f>I46+I47</f>
        <v>1087.6636851367271</v>
      </c>
      <c r="J48" s="11"/>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row>
    <row r="49" spans="1:256" ht="38" customHeight="1" x14ac:dyDescent="0.35">
      <c r="A49" s="130" t="s">
        <v>79</v>
      </c>
      <c r="B49" s="130"/>
      <c r="C49" s="130"/>
      <c r="D49" s="130"/>
      <c r="E49" s="130"/>
      <c r="F49" s="130"/>
      <c r="G49" s="130"/>
      <c r="H49" s="130"/>
      <c r="I49" s="13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row>
    <row r="50" spans="1:256" s="2" customFormat="1" ht="14.5" customHeight="1" x14ac:dyDescent="0.35">
      <c r="A50" s="131"/>
      <c r="B50" s="131"/>
      <c r="C50" s="131"/>
      <c r="D50" s="131"/>
      <c r="E50" s="131"/>
      <c r="F50" s="131"/>
      <c r="G50" s="131"/>
      <c r="H50" s="131"/>
      <c r="I50" s="131"/>
      <c r="J50" s="132"/>
    </row>
    <row r="51" spans="1:256" s="2" customFormat="1" ht="15.5" x14ac:dyDescent="0.35">
      <c r="A51" s="133"/>
      <c r="B51" s="133"/>
      <c r="C51" s="133"/>
      <c r="D51" s="133"/>
      <c r="E51" s="133"/>
      <c r="F51" s="133"/>
      <c r="G51" s="133"/>
      <c r="H51" s="133"/>
      <c r="I51" s="133"/>
      <c r="J51" s="134"/>
    </row>
    <row r="52" spans="1:256" ht="18.649999999999999" customHeight="1" x14ac:dyDescent="0.35">
      <c r="A52" s="122" t="s">
        <v>38</v>
      </c>
      <c r="B52" s="122"/>
      <c r="C52" s="122"/>
      <c r="D52" s="122"/>
      <c r="E52" s="122"/>
      <c r="F52" s="122"/>
      <c r="G52" s="122"/>
      <c r="H52" s="122"/>
      <c r="I52" s="122"/>
      <c r="J52" s="11"/>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row>
    <row r="53" spans="1:256" ht="18.75" customHeight="1" x14ac:dyDescent="0.35">
      <c r="A53" s="6" t="s">
        <v>39</v>
      </c>
      <c r="B53" s="107" t="s">
        <v>40</v>
      </c>
      <c r="C53" s="107"/>
      <c r="D53" s="107"/>
      <c r="E53" s="107"/>
      <c r="F53" s="107"/>
      <c r="G53" s="107"/>
      <c r="H53" s="107"/>
      <c r="I53" s="3" t="s">
        <v>21</v>
      </c>
      <c r="J53" s="11"/>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row>
    <row r="54" spans="1:256" ht="15.75" customHeight="1" x14ac:dyDescent="0.35">
      <c r="A54" s="4" t="s">
        <v>14</v>
      </c>
      <c r="B54" s="98" t="s">
        <v>117</v>
      </c>
      <c r="C54" s="98"/>
      <c r="D54" s="98"/>
      <c r="E54" s="98"/>
      <c r="F54" s="98"/>
      <c r="G54" s="98"/>
      <c r="H54" s="98"/>
      <c r="I54" s="24">
        <f>(6*2*22)-(I22/100)*6</f>
        <v>150.72886363636363</v>
      </c>
      <c r="J54" s="31"/>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row>
    <row r="55" spans="1:256" x14ac:dyDescent="0.35">
      <c r="A55" s="4"/>
      <c r="B55" s="123" t="s">
        <v>41</v>
      </c>
      <c r="C55" s="123"/>
      <c r="D55" s="123"/>
      <c r="E55" s="123"/>
      <c r="F55" s="123"/>
      <c r="G55" s="123"/>
      <c r="H55" s="38">
        <v>6</v>
      </c>
      <c r="I55" s="24"/>
      <c r="J55" s="45"/>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row>
    <row r="56" spans="1:256" ht="17.25" customHeight="1" x14ac:dyDescent="0.35">
      <c r="A56" s="4"/>
      <c r="B56" s="123" t="s">
        <v>42</v>
      </c>
      <c r="C56" s="123"/>
      <c r="D56" s="123"/>
      <c r="E56" s="123"/>
      <c r="F56" s="123"/>
      <c r="G56" s="123"/>
      <c r="H56" s="35">
        <v>2</v>
      </c>
      <c r="I56" s="24"/>
      <c r="J56" s="45"/>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c r="GN56" s="10"/>
      <c r="GO56" s="10"/>
      <c r="GP56" s="10"/>
      <c r="GQ56" s="10"/>
      <c r="GR56" s="10"/>
      <c r="GS56" s="10"/>
      <c r="GT56" s="10"/>
      <c r="GU56" s="10"/>
      <c r="GV56" s="10"/>
      <c r="GW56" s="10"/>
      <c r="GX56" s="10"/>
      <c r="GY56" s="10"/>
      <c r="GZ56" s="10"/>
      <c r="HA56" s="10"/>
      <c r="HB56" s="10"/>
      <c r="HC56" s="10"/>
      <c r="HD56" s="10"/>
      <c r="HE56" s="10"/>
      <c r="HF56" s="10"/>
      <c r="HG56" s="10"/>
      <c r="HH56" s="10"/>
      <c r="HI56" s="10"/>
      <c r="HJ56" s="10"/>
      <c r="HK56" s="10"/>
      <c r="HL56" s="10"/>
      <c r="HM56" s="10"/>
      <c r="HN56" s="10"/>
      <c r="HO56" s="10"/>
      <c r="HP56" s="10"/>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row>
    <row r="57" spans="1:256" ht="15.65" customHeight="1" x14ac:dyDescent="0.35">
      <c r="A57" s="4"/>
      <c r="B57" s="123" t="s">
        <v>43</v>
      </c>
      <c r="C57" s="123"/>
      <c r="D57" s="123"/>
      <c r="E57" s="123"/>
      <c r="F57" s="123"/>
      <c r="G57" s="123"/>
      <c r="H57" s="77">
        <v>22</v>
      </c>
      <c r="I57" s="24"/>
      <c r="J57" s="11"/>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10"/>
      <c r="FL57" s="10"/>
      <c r="FM57" s="10"/>
      <c r="FN57" s="10"/>
      <c r="FO57" s="10"/>
      <c r="FP57" s="10"/>
      <c r="FQ57" s="10"/>
      <c r="FR57" s="10"/>
      <c r="FS57" s="10"/>
      <c r="FT57" s="10"/>
      <c r="FU57" s="10"/>
      <c r="FV57" s="10"/>
      <c r="FW57" s="10"/>
      <c r="FX57" s="10"/>
      <c r="FY57" s="10"/>
      <c r="FZ57" s="10"/>
      <c r="GA57" s="10"/>
      <c r="GB57" s="10"/>
      <c r="GC57" s="10"/>
      <c r="GD57" s="10"/>
      <c r="GE57" s="10"/>
      <c r="GF57" s="10"/>
      <c r="GG57" s="10"/>
      <c r="GH57" s="10"/>
      <c r="GI57" s="10"/>
      <c r="GJ57" s="10"/>
      <c r="GK57" s="10"/>
      <c r="GL57" s="10"/>
      <c r="GM57" s="10"/>
      <c r="GN57" s="10"/>
      <c r="GO57" s="10"/>
      <c r="GP57" s="10"/>
      <c r="GQ57" s="10"/>
      <c r="GR57" s="10"/>
      <c r="GS57" s="10"/>
      <c r="GT57" s="10"/>
      <c r="GU57" s="10"/>
      <c r="GV57" s="10"/>
      <c r="GW57" s="10"/>
      <c r="GX57" s="10"/>
      <c r="GY57" s="10"/>
      <c r="GZ57" s="10"/>
      <c r="HA57" s="10"/>
      <c r="HB57" s="10"/>
      <c r="HC57" s="10"/>
      <c r="HD57" s="10"/>
      <c r="HE57" s="10"/>
      <c r="HF57" s="10"/>
      <c r="HG57" s="10"/>
      <c r="HH57" s="10"/>
      <c r="HI57" s="10"/>
      <c r="HJ57" s="10"/>
      <c r="HK57" s="10"/>
      <c r="HL57" s="10"/>
      <c r="HM57" s="10"/>
      <c r="HN57" s="10"/>
      <c r="HO57" s="10"/>
      <c r="HP57" s="10"/>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row>
    <row r="58" spans="1:256" ht="15.65" customHeight="1" x14ac:dyDescent="0.35">
      <c r="A58" s="4"/>
      <c r="B58" s="129" t="s">
        <v>82</v>
      </c>
      <c r="C58" s="129"/>
      <c r="D58" s="129"/>
      <c r="E58" s="129"/>
      <c r="F58" s="129"/>
      <c r="G58" s="129"/>
      <c r="H58" s="37">
        <v>0.06</v>
      </c>
      <c r="I58" s="36"/>
      <c r="J58" s="11"/>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c r="GN58" s="10"/>
      <c r="GO58" s="10"/>
      <c r="GP58" s="10"/>
      <c r="GQ58" s="10"/>
      <c r="GR58" s="10"/>
      <c r="GS58" s="10"/>
      <c r="GT58" s="10"/>
      <c r="GU58" s="10"/>
      <c r="GV58" s="10"/>
      <c r="GW58" s="10"/>
      <c r="GX58" s="10"/>
      <c r="GY58" s="10"/>
      <c r="GZ58" s="10"/>
      <c r="HA58" s="10"/>
      <c r="HB58" s="10"/>
      <c r="HC58" s="10"/>
      <c r="HD58" s="10"/>
      <c r="HE58" s="10"/>
      <c r="HF58" s="10"/>
      <c r="HG58" s="10"/>
      <c r="HH58" s="10"/>
      <c r="HI58" s="10"/>
      <c r="HJ58" s="10"/>
      <c r="HK58" s="10"/>
      <c r="HL58" s="10"/>
      <c r="HM58" s="10"/>
      <c r="HN58" s="10"/>
      <c r="HO58" s="10"/>
      <c r="HP58" s="10"/>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row>
    <row r="59" spans="1:256" ht="15.75" customHeight="1" x14ac:dyDescent="0.35">
      <c r="A59" s="4" t="s">
        <v>15</v>
      </c>
      <c r="B59" s="98" t="s">
        <v>118</v>
      </c>
      <c r="C59" s="98"/>
      <c r="D59" s="98"/>
      <c r="E59" s="98"/>
      <c r="F59" s="98"/>
      <c r="G59" s="98"/>
      <c r="H59" s="98"/>
      <c r="I59" s="32">
        <f>H60*H61</f>
        <v>581.85</v>
      </c>
      <c r="J59" s="11"/>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c r="DS59" s="10"/>
      <c r="DT59" s="10"/>
      <c r="DU59" s="10"/>
      <c r="DV59" s="10"/>
      <c r="DW59" s="10"/>
      <c r="DX59" s="10"/>
      <c r="DY59" s="10"/>
      <c r="DZ59" s="10"/>
      <c r="EA59" s="10"/>
      <c r="EB59" s="10"/>
      <c r="EC59" s="10"/>
      <c r="ED59" s="10"/>
      <c r="EE59" s="10"/>
      <c r="EF59" s="10"/>
      <c r="EG59" s="10"/>
      <c r="EH59" s="10"/>
      <c r="EI59" s="10"/>
      <c r="EJ59" s="10"/>
      <c r="EK59" s="10"/>
      <c r="EL59" s="10"/>
      <c r="EM59" s="10"/>
      <c r="EN59" s="10"/>
      <c r="EO59" s="10"/>
      <c r="EP59" s="10"/>
      <c r="EQ59" s="10"/>
      <c r="ER59" s="10"/>
      <c r="ES59" s="10"/>
      <c r="ET59" s="10"/>
      <c r="EU59" s="10"/>
      <c r="EV59" s="10"/>
      <c r="EW59" s="10"/>
      <c r="EX59" s="10"/>
      <c r="EY59" s="10"/>
      <c r="EZ59" s="10"/>
      <c r="FA59" s="10"/>
      <c r="FB59" s="10"/>
      <c r="FC59" s="10"/>
      <c r="FD59" s="10"/>
      <c r="FE59" s="10"/>
      <c r="FF59" s="10"/>
      <c r="FG59" s="10"/>
      <c r="FH59" s="10"/>
      <c r="FI59" s="10"/>
      <c r="FJ59" s="10"/>
      <c r="FK59" s="10"/>
      <c r="FL59" s="10"/>
      <c r="FM59" s="10"/>
      <c r="FN59" s="10"/>
      <c r="FO59" s="10"/>
      <c r="FP59" s="10"/>
      <c r="FQ59" s="10"/>
      <c r="FR59" s="10"/>
      <c r="FS59" s="10"/>
      <c r="FT59" s="10"/>
      <c r="FU59" s="10"/>
      <c r="FV59" s="10"/>
      <c r="FW59" s="10"/>
      <c r="FX59" s="10"/>
      <c r="FY59" s="10"/>
      <c r="FZ59" s="10"/>
      <c r="GA59" s="10"/>
      <c r="GB59" s="10"/>
      <c r="GC59" s="10"/>
      <c r="GD59" s="10"/>
      <c r="GE59" s="10"/>
      <c r="GF59" s="10"/>
      <c r="GG59" s="10"/>
      <c r="GH59" s="10"/>
      <c r="GI59" s="10"/>
      <c r="GJ59" s="10"/>
      <c r="GK59" s="10"/>
      <c r="GL59" s="10"/>
      <c r="GM59" s="10"/>
      <c r="GN59" s="10"/>
      <c r="GO59" s="10"/>
      <c r="GP59" s="10"/>
      <c r="GQ59" s="10"/>
      <c r="GR59" s="10"/>
      <c r="GS59" s="10"/>
      <c r="GT59" s="10"/>
      <c r="GU59" s="10"/>
      <c r="GV59" s="10"/>
      <c r="GW59" s="10"/>
      <c r="GX59" s="10"/>
      <c r="GY59" s="10"/>
      <c r="GZ59" s="10"/>
      <c r="HA59" s="10"/>
      <c r="HB59" s="10"/>
      <c r="HC59" s="10"/>
      <c r="HD59" s="10"/>
      <c r="HE59" s="10"/>
      <c r="HF59" s="10"/>
      <c r="HG59" s="10"/>
      <c r="HH59" s="10"/>
      <c r="HI59" s="10"/>
      <c r="HJ59" s="10"/>
      <c r="HK59" s="10"/>
      <c r="HL59" s="10"/>
      <c r="HM59" s="10"/>
      <c r="HN59" s="10"/>
      <c r="HO59" s="10"/>
      <c r="HP59" s="10"/>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row>
    <row r="60" spans="1:256" x14ac:dyDescent="0.35">
      <c r="A60" s="4"/>
      <c r="B60" s="123" t="s">
        <v>126</v>
      </c>
      <c r="C60" s="123"/>
      <c r="D60" s="123"/>
      <c r="E60" s="123"/>
      <c r="F60" s="123"/>
      <c r="G60" s="123"/>
      <c r="H60" s="38">
        <v>581.85</v>
      </c>
      <c r="I60" s="24"/>
      <c r="J60" s="11"/>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row>
    <row r="61" spans="1:256" ht="15.75" customHeight="1" x14ac:dyDescent="0.35">
      <c r="A61" s="25"/>
      <c r="B61" s="123" t="s">
        <v>44</v>
      </c>
      <c r="C61" s="123"/>
      <c r="D61" s="123"/>
      <c r="E61" s="123"/>
      <c r="F61" s="123"/>
      <c r="G61" s="123"/>
      <c r="H61" s="77">
        <v>1</v>
      </c>
      <c r="I61" s="24"/>
      <c r="J61" s="11"/>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row>
    <row r="62" spans="1:256" ht="15.75" customHeight="1" x14ac:dyDescent="0.35">
      <c r="A62" s="25"/>
      <c r="B62" s="123" t="s">
        <v>45</v>
      </c>
      <c r="C62" s="123"/>
      <c r="D62" s="123"/>
      <c r="E62" s="123"/>
      <c r="F62" s="123"/>
      <c r="G62" s="123"/>
      <c r="H62" s="76">
        <v>9.9000000000000008E-3</v>
      </c>
      <c r="I62" s="24">
        <f>H62*H60</f>
        <v>5.7603150000000003</v>
      </c>
      <c r="J62" s="11"/>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c r="GN62" s="10"/>
      <c r="GO62" s="10"/>
      <c r="GP62" s="10"/>
      <c r="GQ62" s="10"/>
      <c r="GR62" s="10"/>
      <c r="GS62" s="10"/>
      <c r="GT62" s="10"/>
      <c r="GU62" s="10"/>
      <c r="GV62" s="10"/>
      <c r="GW62" s="10"/>
      <c r="GX62" s="10"/>
      <c r="GY62" s="10"/>
      <c r="GZ62" s="10"/>
      <c r="HA62" s="10"/>
      <c r="HB62" s="10"/>
      <c r="HC62" s="10"/>
      <c r="HD62" s="10"/>
      <c r="HE62" s="10"/>
      <c r="HF62" s="10"/>
      <c r="HG62" s="10"/>
      <c r="HH62" s="10"/>
      <c r="HI62" s="10"/>
      <c r="HJ62" s="10"/>
      <c r="HK62" s="10"/>
      <c r="HL62" s="10"/>
      <c r="HM62" s="10"/>
      <c r="HN62" s="10"/>
      <c r="HO62" s="10"/>
      <c r="HP62" s="10"/>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row>
    <row r="63" spans="1:256" ht="15.75" customHeight="1" x14ac:dyDescent="0.35">
      <c r="A63" s="4" t="s">
        <v>29</v>
      </c>
      <c r="B63" s="98" t="s">
        <v>127</v>
      </c>
      <c r="C63" s="98"/>
      <c r="D63" s="98"/>
      <c r="E63" s="98"/>
      <c r="F63" s="98"/>
      <c r="G63" s="98"/>
      <c r="H63" s="76"/>
      <c r="I63" s="24">
        <v>6</v>
      </c>
      <c r="J63" s="11"/>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row>
    <row r="64" spans="1:256" ht="15.75" customHeight="1" x14ac:dyDescent="0.35">
      <c r="A64" s="12"/>
      <c r="B64" s="111" t="s">
        <v>1</v>
      </c>
      <c r="C64" s="111"/>
      <c r="D64" s="111"/>
      <c r="E64" s="111"/>
      <c r="F64" s="111"/>
      <c r="G64" s="111"/>
      <c r="H64" s="111"/>
      <c r="I64" s="8">
        <f>(I54+H60+I63)-I62</f>
        <v>732.81854863636363</v>
      </c>
      <c r="J64" s="45"/>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c r="GN64" s="10"/>
      <c r="GO64" s="10"/>
      <c r="GP64" s="10"/>
      <c r="GQ64" s="10"/>
      <c r="GR64" s="10"/>
      <c r="GS64" s="10"/>
      <c r="GT64" s="10"/>
      <c r="GU64" s="10"/>
      <c r="GV64" s="10"/>
      <c r="GW64" s="10"/>
      <c r="GX64" s="10"/>
      <c r="GY64" s="10"/>
      <c r="GZ64" s="10"/>
      <c r="HA64" s="10"/>
      <c r="HB64" s="10"/>
      <c r="HC64" s="10"/>
      <c r="HD64" s="10"/>
      <c r="HE64" s="10"/>
      <c r="HF64" s="10"/>
      <c r="HG64" s="10"/>
      <c r="HH64" s="10"/>
      <c r="HI64" s="10"/>
      <c r="HJ64" s="10"/>
      <c r="HK64" s="10"/>
      <c r="HL64" s="10"/>
      <c r="HM64" s="10"/>
      <c r="HN64" s="10"/>
      <c r="HO64" s="10"/>
      <c r="HP64" s="10"/>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row>
    <row r="65" spans="1:256" ht="28" customHeight="1" x14ac:dyDescent="0.35">
      <c r="A65" s="124" t="s">
        <v>46</v>
      </c>
      <c r="B65" s="124"/>
      <c r="C65" s="124"/>
      <c r="D65" s="124"/>
      <c r="E65" s="124"/>
      <c r="F65" s="124"/>
      <c r="G65" s="124"/>
      <c r="H65" s="124"/>
      <c r="I65" s="124"/>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row>
    <row r="66" spans="1:256" ht="15" customHeight="1" x14ac:dyDescent="0.35">
      <c r="A66" s="125"/>
      <c r="B66" s="125"/>
      <c r="C66" s="125"/>
      <c r="D66" s="125"/>
      <c r="E66" s="125"/>
      <c r="F66" s="125"/>
      <c r="G66" s="125"/>
      <c r="H66" s="125"/>
      <c r="I66" s="125"/>
      <c r="J66" s="126"/>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c r="GT66" s="10"/>
      <c r="GU66" s="10"/>
      <c r="GV66" s="10"/>
      <c r="GW66" s="10"/>
      <c r="GX66" s="10"/>
      <c r="GY66" s="10"/>
      <c r="GZ66" s="10"/>
      <c r="HA66" s="10"/>
      <c r="HB66" s="10"/>
      <c r="HC66" s="10"/>
      <c r="HD66" s="10"/>
      <c r="HE66" s="10"/>
      <c r="HF66" s="10"/>
      <c r="HG66" s="10"/>
      <c r="HH66" s="10"/>
      <c r="HI66" s="10"/>
      <c r="HJ66" s="10"/>
      <c r="HK66" s="10"/>
      <c r="HL66" s="10"/>
      <c r="HM66" s="10"/>
      <c r="HN66" s="10"/>
      <c r="HO66" s="10"/>
      <c r="HP66" s="10"/>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row>
    <row r="67" spans="1:256" ht="16" customHeight="1" x14ac:dyDescent="0.35">
      <c r="A67" s="127"/>
      <c r="B67" s="127"/>
      <c r="C67" s="127"/>
      <c r="D67" s="127"/>
      <c r="E67" s="127"/>
      <c r="F67" s="127"/>
      <c r="G67" s="127"/>
      <c r="H67" s="127"/>
      <c r="I67" s="127"/>
      <c r="J67" s="128"/>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c r="GT67" s="10"/>
      <c r="GU67" s="10"/>
      <c r="GV67" s="10"/>
      <c r="GW67" s="10"/>
      <c r="GX67" s="10"/>
      <c r="GY67" s="10"/>
      <c r="GZ67" s="10"/>
      <c r="HA67" s="10"/>
      <c r="HB67" s="10"/>
      <c r="HC67" s="10"/>
      <c r="HD67" s="10"/>
      <c r="HE67" s="10"/>
      <c r="HF67" s="10"/>
      <c r="HG67" s="10"/>
      <c r="HH67" s="10"/>
      <c r="HI67" s="10"/>
      <c r="HJ67" s="10"/>
      <c r="HK67" s="10"/>
      <c r="HL67" s="10"/>
      <c r="HM67" s="10"/>
      <c r="HN67" s="10"/>
      <c r="HO67" s="10"/>
      <c r="HP67" s="10"/>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row>
    <row r="68" spans="1:256" ht="18.5" customHeight="1" x14ac:dyDescent="0.35">
      <c r="A68" s="108" t="s">
        <v>80</v>
      </c>
      <c r="B68" s="108"/>
      <c r="C68" s="108"/>
      <c r="D68" s="108"/>
      <c r="E68" s="108"/>
      <c r="F68" s="108"/>
      <c r="G68" s="108"/>
      <c r="H68" s="108"/>
      <c r="I68" s="108"/>
      <c r="J68" s="11"/>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c r="GT68" s="10"/>
      <c r="GU68" s="10"/>
      <c r="GV68" s="10"/>
      <c r="GW68" s="10"/>
      <c r="GX68" s="10"/>
      <c r="GY68" s="10"/>
      <c r="GZ68" s="10"/>
      <c r="HA68" s="10"/>
      <c r="HB68" s="10"/>
      <c r="HC68" s="10"/>
      <c r="HD68" s="10"/>
      <c r="HE68" s="10"/>
      <c r="HF68" s="10"/>
      <c r="HG68" s="10"/>
      <c r="HH68" s="10"/>
      <c r="HI68" s="10"/>
      <c r="HJ68" s="10"/>
      <c r="HK68" s="10"/>
      <c r="HL68" s="10"/>
      <c r="HM68" s="10"/>
      <c r="HN68" s="10"/>
      <c r="HO68" s="10"/>
      <c r="HP68" s="10"/>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row>
    <row r="69" spans="1:256" x14ac:dyDescent="0.35">
      <c r="A69" s="3">
        <v>2</v>
      </c>
      <c r="B69" s="107" t="s">
        <v>47</v>
      </c>
      <c r="C69" s="107"/>
      <c r="D69" s="107"/>
      <c r="E69" s="107"/>
      <c r="F69" s="107"/>
      <c r="G69" s="107"/>
      <c r="H69" s="107"/>
      <c r="I69" s="3" t="s">
        <v>21</v>
      </c>
      <c r="J69" s="11"/>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c r="GT69" s="10"/>
      <c r="GU69" s="10"/>
      <c r="GV69" s="10"/>
      <c r="GW69" s="10"/>
      <c r="GX69" s="10"/>
      <c r="GY69" s="10"/>
      <c r="GZ69" s="10"/>
      <c r="HA69" s="10"/>
      <c r="HB69" s="10"/>
      <c r="HC69" s="10"/>
      <c r="HD69" s="10"/>
      <c r="HE69" s="10"/>
      <c r="HF69" s="10"/>
      <c r="HG69" s="10"/>
      <c r="HH69" s="10"/>
      <c r="HI69" s="10"/>
      <c r="HJ69" s="10"/>
      <c r="HK69" s="10"/>
      <c r="HL69" s="10"/>
      <c r="HM69" s="10"/>
      <c r="HN69" s="10"/>
      <c r="HO69" s="10"/>
      <c r="HP69" s="10"/>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row>
    <row r="70" spans="1:256" x14ac:dyDescent="0.35">
      <c r="A70" s="5" t="s">
        <v>19</v>
      </c>
      <c r="B70" s="98" t="s">
        <v>48</v>
      </c>
      <c r="C70" s="98"/>
      <c r="D70" s="98"/>
      <c r="E70" s="98"/>
      <c r="F70" s="98"/>
      <c r="G70" s="98"/>
      <c r="H70" s="98"/>
      <c r="I70" s="34">
        <f>I33</f>
        <v>501.39556731818175</v>
      </c>
      <c r="J70" s="11"/>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c r="GN70" s="10"/>
      <c r="GO70" s="10"/>
      <c r="GP70" s="10"/>
      <c r="GQ70" s="10"/>
      <c r="GR70" s="10"/>
      <c r="GS70" s="10"/>
      <c r="GT70" s="10"/>
      <c r="GU70" s="10"/>
      <c r="GV70" s="10"/>
      <c r="GW70" s="10"/>
      <c r="GX70" s="10"/>
      <c r="GY70" s="10"/>
      <c r="GZ70" s="10"/>
      <c r="HA70" s="10"/>
      <c r="HB70" s="10"/>
      <c r="HC70" s="10"/>
      <c r="HD70" s="10"/>
      <c r="HE70" s="10"/>
      <c r="HF70" s="10"/>
      <c r="HG70" s="10"/>
      <c r="HH70" s="10"/>
      <c r="HI70" s="10"/>
      <c r="HJ70" s="10"/>
      <c r="HK70" s="10"/>
      <c r="HL70" s="10"/>
      <c r="HM70" s="10"/>
      <c r="HN70" s="10"/>
      <c r="HO70" s="10"/>
      <c r="HP70" s="10"/>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row>
    <row r="71" spans="1:256" x14ac:dyDescent="0.35">
      <c r="A71" s="5" t="s">
        <v>23</v>
      </c>
      <c r="B71" s="98" t="s">
        <v>24</v>
      </c>
      <c r="C71" s="98"/>
      <c r="D71" s="98"/>
      <c r="E71" s="98"/>
      <c r="F71" s="98"/>
      <c r="G71" s="98"/>
      <c r="H71" s="98"/>
      <c r="I71" s="34">
        <f>I48</f>
        <v>1087.6636851367271</v>
      </c>
      <c r="J71" s="11"/>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row>
    <row r="72" spans="1:256" x14ac:dyDescent="0.35">
      <c r="A72" s="5" t="s">
        <v>39</v>
      </c>
      <c r="B72" s="98" t="s">
        <v>40</v>
      </c>
      <c r="C72" s="98"/>
      <c r="D72" s="98"/>
      <c r="E72" s="98"/>
      <c r="F72" s="98"/>
      <c r="G72" s="98"/>
      <c r="H72" s="98"/>
      <c r="I72" s="34">
        <f>I64</f>
        <v>732.81854863636363</v>
      </c>
      <c r="J72" s="11"/>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c r="GN72" s="10"/>
      <c r="GO72" s="10"/>
      <c r="GP72" s="10"/>
      <c r="GQ72" s="10"/>
      <c r="GR72" s="10"/>
      <c r="GS72" s="10"/>
      <c r="GT72" s="10"/>
      <c r="GU72" s="10"/>
      <c r="GV72" s="10"/>
      <c r="GW72" s="10"/>
      <c r="GX72" s="10"/>
      <c r="GY72" s="10"/>
      <c r="GZ72" s="10"/>
      <c r="HA72" s="10"/>
      <c r="HB72" s="10"/>
      <c r="HC72" s="10"/>
      <c r="HD72" s="10"/>
      <c r="HE72" s="10"/>
      <c r="HF72" s="10"/>
      <c r="HG72" s="10"/>
      <c r="HH72" s="10"/>
      <c r="HI72" s="10"/>
      <c r="HJ72" s="10"/>
      <c r="HK72" s="10"/>
      <c r="HL72" s="10"/>
      <c r="HM72" s="10"/>
      <c r="HN72" s="10"/>
      <c r="HO72" s="10"/>
      <c r="HP72" s="10"/>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row>
    <row r="73" spans="1:256" x14ac:dyDescent="0.35">
      <c r="A73" s="107" t="s">
        <v>1</v>
      </c>
      <c r="B73" s="107"/>
      <c r="C73" s="107"/>
      <c r="D73" s="107"/>
      <c r="E73" s="107"/>
      <c r="F73" s="107"/>
      <c r="G73" s="107"/>
      <c r="H73" s="107"/>
      <c r="I73" s="39">
        <f>SUM(I70+I71+I72)</f>
        <v>2321.8778010912724</v>
      </c>
      <c r="J73" s="11"/>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10"/>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10"/>
      <c r="GG73" s="10"/>
      <c r="GH73" s="10"/>
      <c r="GI73" s="10"/>
      <c r="GJ73" s="10"/>
      <c r="GK73" s="10"/>
      <c r="GL73" s="10"/>
      <c r="GM73" s="10"/>
      <c r="GN73" s="10"/>
      <c r="GO73" s="10"/>
      <c r="GP73" s="10"/>
      <c r="GQ73" s="10"/>
      <c r="GR73" s="10"/>
      <c r="GS73" s="10"/>
      <c r="GT73" s="10"/>
      <c r="GU73" s="10"/>
      <c r="GV73" s="10"/>
      <c r="GW73" s="10"/>
      <c r="GX73" s="10"/>
      <c r="GY73" s="10"/>
      <c r="GZ73" s="10"/>
      <c r="HA73" s="10"/>
      <c r="HB73" s="10"/>
      <c r="HC73" s="10"/>
      <c r="HD73" s="10"/>
      <c r="HE73" s="10"/>
      <c r="HF73" s="10"/>
      <c r="HG73" s="10"/>
      <c r="HH73" s="10"/>
      <c r="HI73" s="10"/>
      <c r="HJ73" s="10"/>
      <c r="HK73" s="10"/>
      <c r="HL73" s="10"/>
      <c r="HM73" s="10"/>
      <c r="HN73" s="10"/>
      <c r="HO73" s="10"/>
      <c r="HP73" s="10"/>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row>
    <row r="74" spans="1:256" ht="15" customHeight="1" x14ac:dyDescent="0.35">
      <c r="A74" s="120"/>
      <c r="B74" s="120"/>
      <c r="C74" s="120"/>
      <c r="D74" s="120"/>
      <c r="E74" s="120"/>
      <c r="F74" s="120"/>
      <c r="G74" s="120"/>
      <c r="H74" s="120"/>
      <c r="I74" s="120"/>
      <c r="J74" s="120"/>
      <c r="K74" s="121"/>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row>
    <row r="75" spans="1:256" ht="16" customHeight="1" x14ac:dyDescent="0.35">
      <c r="A75" s="120"/>
      <c r="B75" s="120"/>
      <c r="C75" s="120"/>
      <c r="D75" s="120"/>
      <c r="E75" s="120"/>
      <c r="F75" s="120"/>
      <c r="G75" s="120"/>
      <c r="H75" s="120"/>
      <c r="I75" s="120"/>
      <c r="J75" s="120"/>
      <c r="K75" s="121"/>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c r="BW75" s="10"/>
      <c r="BX75" s="10"/>
      <c r="BY75" s="10"/>
      <c r="BZ75" s="10"/>
      <c r="CA75" s="10"/>
      <c r="CB75" s="10"/>
      <c r="CC75" s="10"/>
      <c r="CD75" s="10"/>
      <c r="CE75" s="10"/>
      <c r="CF75" s="10"/>
      <c r="CG75" s="10"/>
      <c r="CH75" s="10"/>
      <c r="CI75" s="10"/>
      <c r="CJ75" s="10"/>
      <c r="CK75" s="10"/>
      <c r="CL75" s="10"/>
      <c r="CM75" s="10"/>
      <c r="CN75" s="10"/>
      <c r="CO75" s="10"/>
      <c r="CP75" s="10"/>
      <c r="CQ75" s="10"/>
      <c r="CR75" s="10"/>
      <c r="CS75" s="10"/>
      <c r="CT75" s="10"/>
      <c r="CU75" s="10"/>
      <c r="CV75" s="10"/>
      <c r="CW75" s="10"/>
      <c r="CX75" s="10"/>
      <c r="CY75" s="10"/>
      <c r="CZ75" s="10"/>
      <c r="DA75" s="10"/>
      <c r="DB75" s="10"/>
      <c r="DC75" s="10"/>
      <c r="DD75" s="10"/>
      <c r="DE75" s="10"/>
      <c r="DF75" s="10"/>
      <c r="DG75" s="10"/>
      <c r="DH75" s="10"/>
      <c r="DI75" s="10"/>
      <c r="DJ75" s="10"/>
      <c r="DK75" s="10"/>
      <c r="DL75" s="10"/>
      <c r="DM75" s="10"/>
      <c r="DN75" s="10"/>
      <c r="DO75" s="10"/>
      <c r="DP75" s="10"/>
      <c r="DQ75" s="10"/>
      <c r="DR75" s="10"/>
      <c r="DS75" s="10"/>
      <c r="DT75" s="10"/>
      <c r="DU75" s="10"/>
      <c r="DV75" s="10"/>
      <c r="DW75" s="10"/>
      <c r="DX75" s="10"/>
      <c r="DY75" s="10"/>
      <c r="DZ75" s="10"/>
      <c r="EA75" s="10"/>
      <c r="EB75" s="10"/>
      <c r="EC75" s="10"/>
      <c r="ED75" s="10"/>
      <c r="EE75" s="10"/>
      <c r="EF75" s="10"/>
      <c r="EG75" s="10"/>
      <c r="EH75" s="10"/>
      <c r="EI75" s="10"/>
      <c r="EJ75" s="10"/>
      <c r="EK75" s="10"/>
      <c r="EL75" s="10"/>
      <c r="EM75" s="10"/>
      <c r="EN75" s="10"/>
      <c r="EO75" s="10"/>
      <c r="EP75" s="10"/>
      <c r="EQ75" s="10"/>
      <c r="ER75" s="10"/>
      <c r="ES75" s="10"/>
      <c r="ET75" s="10"/>
      <c r="EU75" s="10"/>
      <c r="EV75" s="10"/>
      <c r="EW75" s="10"/>
      <c r="EX75" s="10"/>
      <c r="EY75" s="10"/>
      <c r="EZ75" s="10"/>
      <c r="FA75" s="10"/>
      <c r="FB75" s="10"/>
      <c r="FC75" s="10"/>
      <c r="FD75" s="10"/>
      <c r="FE75" s="10"/>
      <c r="FF75" s="10"/>
      <c r="FG75" s="10"/>
      <c r="FH75" s="10"/>
      <c r="FI75" s="10"/>
      <c r="FJ75" s="10"/>
      <c r="FK75" s="10"/>
      <c r="FL75" s="10"/>
      <c r="FM75" s="10"/>
      <c r="FN75" s="10"/>
      <c r="FO75" s="10"/>
      <c r="FP75" s="10"/>
      <c r="FQ75" s="10"/>
      <c r="FR75" s="10"/>
      <c r="FS75" s="10"/>
      <c r="FT75" s="10"/>
      <c r="FU75" s="10"/>
      <c r="FV75" s="10"/>
      <c r="FW75" s="10"/>
      <c r="FX75" s="10"/>
      <c r="FY75" s="10"/>
      <c r="FZ75" s="10"/>
      <c r="GA75" s="10"/>
      <c r="GB75" s="10"/>
      <c r="GC75" s="10"/>
      <c r="GD75" s="10"/>
      <c r="GE75" s="10"/>
      <c r="GF75" s="10"/>
      <c r="GG75" s="10"/>
      <c r="GH75" s="10"/>
      <c r="GI75" s="10"/>
      <c r="GJ75" s="10"/>
      <c r="GK75" s="10"/>
      <c r="GL75" s="10"/>
      <c r="GM75" s="10"/>
      <c r="GN75" s="10"/>
      <c r="GO75" s="10"/>
      <c r="GP75" s="10"/>
      <c r="GQ75" s="10"/>
      <c r="GR75" s="10"/>
      <c r="GS75" s="10"/>
      <c r="GT75" s="10"/>
      <c r="GU75" s="10"/>
      <c r="GV75" s="10"/>
      <c r="GW75" s="10"/>
      <c r="GX75" s="10"/>
      <c r="GY75" s="10"/>
      <c r="GZ75" s="10"/>
      <c r="HA75" s="10"/>
      <c r="HB75" s="10"/>
      <c r="HC75" s="10"/>
      <c r="HD75" s="10"/>
      <c r="HE75" s="10"/>
      <c r="HF75" s="10"/>
      <c r="HG75" s="10"/>
      <c r="HH75" s="10"/>
      <c r="HI75" s="10"/>
      <c r="HJ75" s="10"/>
      <c r="HK75" s="10"/>
      <c r="HL75" s="10"/>
      <c r="HM75" s="10"/>
      <c r="HN75" s="10"/>
      <c r="HO75" s="10"/>
      <c r="HP75" s="10"/>
      <c r="HQ75" s="10"/>
      <c r="HR75" s="10"/>
      <c r="HS75" s="10"/>
      <c r="HT75" s="10"/>
      <c r="HU75" s="10"/>
      <c r="HV75" s="10"/>
      <c r="HW75" s="10"/>
      <c r="HX75" s="10"/>
      <c r="HY75" s="10"/>
      <c r="HZ75" s="10"/>
      <c r="IA75" s="10"/>
      <c r="IB75" s="10"/>
      <c r="IC75" s="10"/>
      <c r="ID75" s="10"/>
      <c r="IE75" s="10"/>
      <c r="IF75" s="10"/>
      <c r="IG75" s="10"/>
      <c r="IH75" s="10"/>
      <c r="II75" s="10"/>
      <c r="IJ75" s="10"/>
      <c r="IK75" s="10"/>
      <c r="IL75" s="10"/>
      <c r="IM75" s="10"/>
      <c r="IN75" s="10"/>
      <c r="IO75" s="10"/>
      <c r="IP75" s="10"/>
      <c r="IQ75" s="10"/>
      <c r="IR75" s="10"/>
      <c r="IS75" s="10"/>
      <c r="IT75" s="10"/>
      <c r="IU75" s="10"/>
      <c r="IV75" s="10"/>
    </row>
    <row r="76" spans="1:256" s="13" customFormat="1" x14ac:dyDescent="0.35">
      <c r="A76" s="122" t="s">
        <v>49</v>
      </c>
      <c r="B76" s="122"/>
      <c r="C76" s="122"/>
      <c r="D76" s="122"/>
      <c r="E76" s="122"/>
      <c r="F76" s="122"/>
      <c r="G76" s="122"/>
      <c r="H76" s="122"/>
      <c r="I76" s="122"/>
      <c r="J76" s="122"/>
      <c r="K76" s="15"/>
    </row>
    <row r="77" spans="1:256" x14ac:dyDescent="0.35">
      <c r="A77" s="6">
        <v>3</v>
      </c>
      <c r="B77" s="111" t="s">
        <v>50</v>
      </c>
      <c r="C77" s="111"/>
      <c r="D77" s="111"/>
      <c r="E77" s="111"/>
      <c r="F77" s="111"/>
      <c r="G77" s="111"/>
      <c r="H77" s="111"/>
      <c r="I77" s="6" t="s">
        <v>86</v>
      </c>
      <c r="J77" s="6" t="s">
        <v>51</v>
      </c>
      <c r="K77" s="78"/>
      <c r="L77" s="47"/>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c r="BW77" s="10"/>
      <c r="BX77" s="10"/>
      <c r="BY77" s="10"/>
      <c r="BZ77" s="10"/>
      <c r="CA77" s="10"/>
      <c r="CB77" s="10"/>
      <c r="CC77" s="10"/>
      <c r="CD77" s="10"/>
      <c r="CE77" s="10"/>
      <c r="CF77" s="10"/>
      <c r="CG77" s="10"/>
      <c r="CH77" s="10"/>
      <c r="CI77" s="10"/>
      <c r="CJ77" s="10"/>
      <c r="CK77" s="10"/>
      <c r="CL77" s="10"/>
      <c r="CM77" s="10"/>
      <c r="CN77" s="10"/>
      <c r="CO77" s="10"/>
      <c r="CP77" s="10"/>
      <c r="CQ77" s="10"/>
      <c r="CR77" s="10"/>
      <c r="CS77" s="10"/>
      <c r="CT77" s="10"/>
      <c r="CU77" s="10"/>
      <c r="CV77" s="10"/>
      <c r="CW77" s="10"/>
      <c r="CX77" s="10"/>
      <c r="CY77" s="10"/>
      <c r="CZ77" s="10"/>
      <c r="DA77" s="10"/>
      <c r="DB77" s="10"/>
      <c r="DC77" s="10"/>
      <c r="DD77" s="10"/>
      <c r="DE77" s="10"/>
      <c r="DF77" s="10"/>
      <c r="DG77" s="10"/>
      <c r="DH77" s="10"/>
      <c r="DI77" s="10"/>
      <c r="DJ77" s="10"/>
      <c r="DK77" s="10"/>
      <c r="DL77" s="10"/>
      <c r="DM77" s="10"/>
      <c r="DN77" s="10"/>
      <c r="DO77" s="10"/>
      <c r="DP77" s="10"/>
      <c r="DQ77" s="10"/>
      <c r="DR77" s="10"/>
      <c r="DS77" s="10"/>
      <c r="DT77" s="10"/>
      <c r="DU77" s="10"/>
      <c r="DV77" s="10"/>
      <c r="DW77" s="10"/>
      <c r="DX77" s="10"/>
      <c r="DY77" s="10"/>
      <c r="DZ77" s="10"/>
      <c r="EA77" s="10"/>
      <c r="EB77" s="10"/>
      <c r="EC77" s="10"/>
      <c r="ED77" s="10"/>
      <c r="EE77" s="10"/>
      <c r="EF77" s="10"/>
      <c r="EG77" s="10"/>
      <c r="EH77" s="10"/>
      <c r="EI77" s="10"/>
      <c r="EJ77" s="10"/>
      <c r="EK77" s="10"/>
      <c r="EL77" s="10"/>
      <c r="EM77" s="10"/>
      <c r="EN77" s="10"/>
      <c r="EO77" s="10"/>
      <c r="EP77" s="10"/>
      <c r="EQ77" s="10"/>
      <c r="ER77" s="10"/>
      <c r="ES77" s="10"/>
      <c r="ET77" s="10"/>
      <c r="EU77" s="10"/>
      <c r="EV77" s="10"/>
      <c r="EW77" s="10"/>
      <c r="EX77" s="10"/>
      <c r="EY77" s="10"/>
      <c r="EZ77" s="10"/>
      <c r="FA77" s="10"/>
      <c r="FB77" s="10"/>
      <c r="FC77" s="10"/>
      <c r="FD77" s="10"/>
      <c r="FE77" s="10"/>
      <c r="FF77" s="10"/>
      <c r="FG77" s="10"/>
      <c r="FH77" s="10"/>
      <c r="FI77" s="10"/>
      <c r="FJ77" s="10"/>
      <c r="FK77" s="10"/>
      <c r="FL77" s="10"/>
      <c r="FM77" s="10"/>
      <c r="FN77" s="10"/>
      <c r="FO77" s="10"/>
      <c r="FP77" s="10"/>
      <c r="FQ77" s="10"/>
      <c r="FR77" s="10"/>
      <c r="FS77" s="10"/>
      <c r="FT77" s="10"/>
      <c r="FU77" s="10"/>
      <c r="FV77" s="10"/>
      <c r="FW77" s="10"/>
      <c r="FX77" s="10"/>
      <c r="FY77" s="10"/>
      <c r="FZ77" s="10"/>
      <c r="GA77" s="10"/>
      <c r="GB77" s="10"/>
      <c r="GC77" s="10"/>
      <c r="GD77" s="10"/>
      <c r="GE77" s="10"/>
      <c r="GF77" s="10"/>
      <c r="GG77" s="10"/>
      <c r="GH77" s="10"/>
      <c r="GI77" s="10"/>
      <c r="GJ77" s="10"/>
      <c r="GK77" s="10"/>
      <c r="GL77" s="10"/>
      <c r="GM77" s="10"/>
      <c r="GN77" s="10"/>
      <c r="GO77" s="10"/>
      <c r="GP77" s="10"/>
      <c r="GQ77" s="10"/>
      <c r="GR77" s="10"/>
      <c r="GS77" s="10"/>
      <c r="GT77" s="10"/>
      <c r="GU77" s="10"/>
      <c r="GV77" s="10"/>
      <c r="GW77" s="10"/>
      <c r="GX77" s="10"/>
      <c r="GY77" s="10"/>
      <c r="GZ77" s="10"/>
      <c r="HA77" s="10"/>
      <c r="HB77" s="10"/>
      <c r="HC77" s="10"/>
      <c r="HD77" s="10"/>
      <c r="HE77" s="10"/>
      <c r="HF77" s="10"/>
      <c r="HG77" s="10"/>
      <c r="HH77" s="10"/>
      <c r="HI77" s="10"/>
      <c r="HJ77" s="10"/>
      <c r="HK77" s="10"/>
      <c r="HL77" s="10"/>
      <c r="HM77" s="10"/>
      <c r="HN77" s="10"/>
      <c r="HO77" s="10"/>
      <c r="HP77" s="10"/>
      <c r="HQ77" s="10"/>
      <c r="HR77" s="10"/>
      <c r="HS77" s="10"/>
      <c r="HT77" s="10"/>
      <c r="HU77" s="10"/>
      <c r="HV77" s="10"/>
      <c r="HW77" s="10"/>
      <c r="HX77" s="10"/>
      <c r="HY77" s="10"/>
      <c r="HZ77" s="10"/>
      <c r="IA77" s="10"/>
      <c r="IB77" s="10"/>
      <c r="IC77" s="10"/>
      <c r="ID77" s="10"/>
      <c r="IE77" s="10"/>
      <c r="IF77" s="10"/>
      <c r="IG77" s="10"/>
      <c r="IH77" s="10"/>
      <c r="II77" s="10"/>
      <c r="IJ77" s="10"/>
      <c r="IK77" s="10"/>
      <c r="IL77" s="10"/>
      <c r="IM77" s="10"/>
      <c r="IN77" s="10"/>
      <c r="IO77" s="10"/>
      <c r="IP77" s="10"/>
      <c r="IQ77" s="10"/>
      <c r="IR77" s="10"/>
      <c r="IS77" s="10"/>
      <c r="IT77" s="10"/>
      <c r="IU77" s="10"/>
      <c r="IV77" s="10"/>
    </row>
    <row r="78" spans="1:256" x14ac:dyDescent="0.35">
      <c r="A78" s="4" t="s">
        <v>14</v>
      </c>
      <c r="B78" s="98" t="s">
        <v>93</v>
      </c>
      <c r="C78" s="98"/>
      <c r="D78" s="98"/>
      <c r="E78" s="98"/>
      <c r="F78" s="98"/>
      <c r="G78" s="98"/>
      <c r="H78" s="98"/>
      <c r="I78" s="26">
        <f>(1/12*0.05*100%)</f>
        <v>4.1666666666666666E-3</v>
      </c>
      <c r="J78" s="32">
        <f>I24*I78</f>
        <v>10.22588446969697</v>
      </c>
      <c r="K78" s="79"/>
      <c r="L78" s="49"/>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c r="DF78" s="10"/>
      <c r="DG78" s="10"/>
      <c r="DH78" s="10"/>
      <c r="DI78" s="10"/>
      <c r="DJ78" s="10"/>
      <c r="DK78" s="10"/>
      <c r="DL78" s="10"/>
      <c r="DM78" s="10"/>
      <c r="DN78" s="10"/>
      <c r="DO78" s="10"/>
      <c r="DP78" s="10"/>
      <c r="DQ78" s="10"/>
      <c r="DR78" s="10"/>
      <c r="DS78" s="10"/>
      <c r="DT78" s="10"/>
      <c r="DU78" s="10"/>
      <c r="DV78" s="10"/>
      <c r="DW78" s="10"/>
      <c r="DX78" s="10"/>
      <c r="DY78" s="10"/>
      <c r="DZ78" s="10"/>
      <c r="EA78" s="10"/>
      <c r="EB78" s="10"/>
      <c r="EC78" s="10"/>
      <c r="ED78" s="10"/>
      <c r="EE78" s="10"/>
      <c r="EF78" s="10"/>
      <c r="EG78" s="10"/>
      <c r="EH78" s="10"/>
      <c r="EI78" s="10"/>
      <c r="EJ78" s="10"/>
      <c r="EK78" s="10"/>
      <c r="EL78" s="10"/>
      <c r="EM78" s="10"/>
      <c r="EN78" s="10"/>
      <c r="EO78" s="10"/>
      <c r="EP78" s="10"/>
      <c r="EQ78" s="10"/>
      <c r="ER78" s="10"/>
      <c r="ES78" s="10"/>
      <c r="ET78" s="10"/>
      <c r="EU78" s="10"/>
      <c r="EV78" s="10"/>
      <c r="EW78" s="10"/>
      <c r="EX78" s="10"/>
      <c r="EY78" s="10"/>
      <c r="EZ78" s="10"/>
      <c r="FA78" s="10"/>
      <c r="FB78" s="10"/>
      <c r="FC78" s="10"/>
      <c r="FD78" s="10"/>
      <c r="FE78" s="10"/>
      <c r="FF78" s="10"/>
      <c r="FG78" s="10"/>
      <c r="FH78" s="10"/>
      <c r="FI78" s="10"/>
      <c r="FJ78" s="10"/>
      <c r="FK78" s="10"/>
      <c r="FL78" s="10"/>
      <c r="FM78" s="10"/>
      <c r="FN78" s="10"/>
      <c r="FO78" s="10"/>
      <c r="FP78" s="10"/>
      <c r="FQ78" s="10"/>
      <c r="FR78" s="10"/>
      <c r="FS78" s="10"/>
      <c r="FT78" s="10"/>
      <c r="FU78" s="10"/>
      <c r="FV78" s="10"/>
      <c r="FW78" s="10"/>
      <c r="FX78" s="10"/>
      <c r="FY78" s="10"/>
      <c r="FZ78" s="10"/>
      <c r="GA78" s="10"/>
      <c r="GB78" s="10"/>
      <c r="GC78" s="10"/>
      <c r="GD78" s="10"/>
      <c r="GE78" s="10"/>
      <c r="GF78" s="10"/>
      <c r="GG78" s="10"/>
      <c r="GH78" s="10"/>
      <c r="GI78" s="10"/>
      <c r="GJ78" s="10"/>
      <c r="GK78" s="10"/>
      <c r="GL78" s="10"/>
      <c r="GM78" s="10"/>
      <c r="GN78" s="10"/>
      <c r="GO78" s="10"/>
      <c r="GP78" s="10"/>
      <c r="GQ78" s="10"/>
      <c r="GR78" s="10"/>
      <c r="GS78" s="10"/>
      <c r="GT78" s="10"/>
      <c r="GU78" s="10"/>
      <c r="GV78" s="10"/>
      <c r="GW78" s="10"/>
      <c r="GX78" s="10"/>
      <c r="GY78" s="10"/>
      <c r="GZ78" s="10"/>
      <c r="HA78" s="10"/>
      <c r="HB78" s="10"/>
      <c r="HC78" s="10"/>
      <c r="HD78" s="10"/>
      <c r="HE78" s="10"/>
      <c r="HF78" s="10"/>
      <c r="HG78" s="10"/>
      <c r="HH78" s="10"/>
      <c r="HI78" s="10"/>
      <c r="HJ78" s="10"/>
      <c r="HK78" s="10"/>
      <c r="HL78" s="10"/>
      <c r="HM78" s="10"/>
      <c r="HN78" s="10"/>
      <c r="HO78" s="10"/>
      <c r="HP78" s="10"/>
      <c r="HQ78" s="10"/>
      <c r="HR78" s="10"/>
      <c r="HS78" s="10"/>
      <c r="HT78" s="10"/>
      <c r="HU78" s="10"/>
      <c r="HV78" s="10"/>
      <c r="HW78" s="10"/>
      <c r="HX78" s="10"/>
      <c r="HY78" s="10"/>
      <c r="HZ78" s="10"/>
      <c r="IA78" s="10"/>
      <c r="IB78" s="10"/>
      <c r="IC78" s="10"/>
      <c r="ID78" s="10"/>
      <c r="IE78" s="10"/>
      <c r="IF78" s="10"/>
      <c r="IG78" s="10"/>
      <c r="IH78" s="10"/>
      <c r="II78" s="10"/>
      <c r="IJ78" s="10"/>
      <c r="IK78" s="10"/>
      <c r="IL78" s="10"/>
      <c r="IM78" s="10"/>
      <c r="IN78" s="10"/>
      <c r="IO78" s="10"/>
      <c r="IP78" s="10"/>
      <c r="IQ78" s="10"/>
      <c r="IR78" s="10"/>
      <c r="IS78" s="10"/>
      <c r="IT78" s="10"/>
      <c r="IU78" s="10"/>
      <c r="IV78" s="10"/>
    </row>
    <row r="79" spans="1:256" x14ac:dyDescent="0.35">
      <c r="A79" s="4" t="s">
        <v>15</v>
      </c>
      <c r="B79" s="113" t="s">
        <v>83</v>
      </c>
      <c r="C79" s="114"/>
      <c r="D79" s="114"/>
      <c r="E79" s="114"/>
      <c r="F79" s="114"/>
      <c r="G79" s="114"/>
      <c r="H79" s="115"/>
      <c r="I79" s="50">
        <f>(8%*0.42%)</f>
        <v>3.3599999999999998E-4</v>
      </c>
      <c r="J79" s="32">
        <f>I24*I79</f>
        <v>0.82461532363636358</v>
      </c>
      <c r="K79" s="80"/>
      <c r="L79" s="47"/>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c r="BP79" s="10"/>
      <c r="BQ79" s="10"/>
      <c r="BR79" s="10"/>
      <c r="BS79" s="10"/>
      <c r="BT79" s="10"/>
      <c r="BU79" s="10"/>
      <c r="BV79" s="10"/>
      <c r="BW79" s="10"/>
      <c r="BX79" s="10"/>
      <c r="BY79" s="10"/>
      <c r="BZ79" s="10"/>
      <c r="CA79" s="10"/>
      <c r="CB79" s="10"/>
      <c r="CC79" s="10"/>
      <c r="CD79" s="10"/>
      <c r="CE79" s="10"/>
      <c r="CF79" s="10"/>
      <c r="CG79" s="10"/>
      <c r="CH79" s="10"/>
      <c r="CI79" s="10"/>
      <c r="CJ79" s="10"/>
      <c r="CK79" s="10"/>
      <c r="CL79" s="10"/>
      <c r="CM79" s="10"/>
      <c r="CN79" s="10"/>
      <c r="CO79" s="10"/>
      <c r="CP79" s="10"/>
      <c r="CQ79" s="10"/>
      <c r="CR79" s="10"/>
      <c r="CS79" s="10"/>
      <c r="CT79" s="10"/>
      <c r="CU79" s="10"/>
      <c r="CV79" s="10"/>
      <c r="CW79" s="10"/>
      <c r="CX79" s="10"/>
      <c r="CY79" s="10"/>
      <c r="CZ79" s="10"/>
      <c r="DA79" s="10"/>
      <c r="DB79" s="10"/>
      <c r="DC79" s="10"/>
      <c r="DD79" s="10"/>
      <c r="DE79" s="10"/>
      <c r="DF79" s="10"/>
      <c r="DG79" s="10"/>
      <c r="DH79" s="10"/>
      <c r="DI79" s="10"/>
      <c r="DJ79" s="10"/>
      <c r="DK79" s="10"/>
      <c r="DL79" s="10"/>
      <c r="DM79" s="10"/>
      <c r="DN79" s="10"/>
      <c r="DO79" s="10"/>
      <c r="DP79" s="10"/>
      <c r="DQ79" s="10"/>
      <c r="DR79" s="10"/>
      <c r="DS79" s="10"/>
      <c r="DT79" s="10"/>
      <c r="DU79" s="10"/>
      <c r="DV79" s="10"/>
      <c r="DW79" s="10"/>
      <c r="DX79" s="10"/>
      <c r="DY79" s="10"/>
      <c r="DZ79" s="10"/>
      <c r="EA79" s="10"/>
      <c r="EB79" s="10"/>
      <c r="EC79" s="10"/>
      <c r="ED79" s="10"/>
      <c r="EE79" s="10"/>
      <c r="EF79" s="10"/>
      <c r="EG79" s="10"/>
      <c r="EH79" s="10"/>
      <c r="EI79" s="10"/>
      <c r="EJ79" s="10"/>
      <c r="EK79" s="10"/>
      <c r="EL79" s="10"/>
      <c r="EM79" s="10"/>
      <c r="EN79" s="10"/>
      <c r="EO79" s="10"/>
      <c r="EP79" s="10"/>
      <c r="EQ79" s="10"/>
      <c r="ER79" s="10"/>
      <c r="ES79" s="10"/>
      <c r="ET79" s="10"/>
      <c r="EU79" s="10"/>
      <c r="EV79" s="10"/>
      <c r="EW79" s="10"/>
      <c r="EX79" s="10"/>
      <c r="EY79" s="10"/>
      <c r="EZ79" s="10"/>
      <c r="FA79" s="10"/>
      <c r="FB79" s="10"/>
      <c r="FC79" s="10"/>
      <c r="FD79" s="10"/>
      <c r="FE79" s="10"/>
      <c r="FF79" s="10"/>
      <c r="FG79" s="10"/>
      <c r="FH79" s="10"/>
      <c r="FI79" s="10"/>
      <c r="FJ79" s="10"/>
      <c r="FK79" s="10"/>
      <c r="FL79" s="10"/>
      <c r="FM79" s="10"/>
      <c r="FN79" s="10"/>
      <c r="FO79" s="10"/>
      <c r="FP79" s="10"/>
      <c r="FQ79" s="10"/>
      <c r="FR79" s="10"/>
      <c r="FS79" s="10"/>
      <c r="FT79" s="10"/>
      <c r="FU79" s="10"/>
      <c r="FV79" s="10"/>
      <c r="FW79" s="10"/>
      <c r="FX79" s="10"/>
      <c r="FY79" s="10"/>
      <c r="FZ79" s="10"/>
      <c r="GA79" s="10"/>
      <c r="GB79" s="10"/>
      <c r="GC79" s="10"/>
      <c r="GD79" s="10"/>
      <c r="GE79" s="10"/>
      <c r="GF79" s="10"/>
      <c r="GG79" s="10"/>
      <c r="GH79" s="10"/>
      <c r="GI79" s="10"/>
      <c r="GJ79" s="10"/>
      <c r="GK79" s="10"/>
      <c r="GL79" s="10"/>
      <c r="GM79" s="10"/>
      <c r="GN79" s="10"/>
      <c r="GO79" s="10"/>
      <c r="GP79" s="10"/>
      <c r="GQ79" s="10"/>
      <c r="GR79" s="10"/>
      <c r="GS79" s="10"/>
      <c r="GT79" s="10"/>
      <c r="GU79" s="10"/>
      <c r="GV79" s="10"/>
      <c r="GW79" s="10"/>
      <c r="GX79" s="10"/>
      <c r="GY79" s="10"/>
      <c r="GZ79" s="10"/>
      <c r="HA79" s="10"/>
      <c r="HB79" s="10"/>
      <c r="HC79" s="10"/>
      <c r="HD79" s="10"/>
      <c r="HE79" s="10"/>
      <c r="HF79" s="10"/>
      <c r="HG79" s="10"/>
      <c r="HH79" s="10"/>
      <c r="HI79" s="10"/>
      <c r="HJ79" s="10"/>
      <c r="HK79" s="10"/>
      <c r="HL79" s="10"/>
      <c r="HM79" s="10"/>
      <c r="HN79" s="10"/>
      <c r="HO79" s="10"/>
      <c r="HP79" s="10"/>
      <c r="HQ79" s="10"/>
      <c r="HR79" s="10"/>
      <c r="HS79" s="10"/>
      <c r="HT79" s="10"/>
      <c r="HU79" s="10"/>
      <c r="HV79" s="10"/>
      <c r="HW79" s="10"/>
      <c r="HX79" s="10"/>
      <c r="HY79" s="10"/>
      <c r="HZ79" s="10"/>
      <c r="IA79" s="10"/>
      <c r="IB79" s="10"/>
      <c r="IC79" s="10"/>
      <c r="ID79" s="10"/>
      <c r="IE79" s="10"/>
      <c r="IF79" s="10"/>
      <c r="IG79" s="10"/>
      <c r="IH79" s="10"/>
      <c r="II79" s="10"/>
      <c r="IJ79" s="10"/>
      <c r="IK79" s="10"/>
      <c r="IL79" s="10"/>
      <c r="IM79" s="10"/>
      <c r="IN79" s="10"/>
      <c r="IO79" s="10"/>
      <c r="IP79" s="10"/>
      <c r="IQ79" s="10"/>
      <c r="IR79" s="10"/>
      <c r="IS79" s="10"/>
      <c r="IT79" s="10"/>
      <c r="IU79" s="10"/>
      <c r="IV79" s="10"/>
    </row>
    <row r="80" spans="1:256" s="52" customFormat="1" ht="28" customHeight="1" x14ac:dyDescent="0.3">
      <c r="A80" s="64" t="s">
        <v>29</v>
      </c>
      <c r="B80" s="95" t="s">
        <v>84</v>
      </c>
      <c r="C80" s="95"/>
      <c r="D80" s="95"/>
      <c r="E80" s="95"/>
      <c r="F80" s="95"/>
      <c r="G80" s="95"/>
      <c r="H80" s="95"/>
      <c r="I80" s="53">
        <f>(((1+2/12+(1/3*1/12))*(0.08*0.4*0.9*100%)))</f>
        <v>3.44E-2</v>
      </c>
      <c r="J80" s="32">
        <f>I24*I80</f>
        <v>84.424902181818183</v>
      </c>
      <c r="K80" s="81"/>
      <c r="L80" s="55"/>
    </row>
    <row r="81" spans="1:256" ht="31.75" customHeight="1" x14ac:dyDescent="0.35">
      <c r="A81" s="4" t="s">
        <v>32</v>
      </c>
      <c r="B81" s="98" t="s">
        <v>87</v>
      </c>
      <c r="C81" s="98"/>
      <c r="D81" s="98"/>
      <c r="E81" s="98"/>
      <c r="F81" s="98"/>
      <c r="G81" s="98"/>
      <c r="H81" s="98"/>
      <c r="I81" s="57">
        <f>(7/30)/12*100%</f>
        <v>1.9444444444444445E-2</v>
      </c>
      <c r="J81" s="32">
        <f>I24*I81</f>
        <v>47.72079419191919</v>
      </c>
      <c r="K81" s="45"/>
      <c r="L81" s="47"/>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10"/>
      <c r="CV81" s="10"/>
      <c r="CW81" s="10"/>
      <c r="CX81" s="10"/>
      <c r="CY81" s="10"/>
      <c r="CZ81" s="10"/>
      <c r="DA81" s="10"/>
      <c r="DB81" s="10"/>
      <c r="DC81" s="10"/>
      <c r="DD81" s="10"/>
      <c r="DE81" s="10"/>
      <c r="DF81" s="10"/>
      <c r="DG81" s="10"/>
      <c r="DH81" s="10"/>
      <c r="DI81" s="10"/>
      <c r="DJ81" s="10"/>
      <c r="DK81" s="10"/>
      <c r="DL81" s="10"/>
      <c r="DM81" s="10"/>
      <c r="DN81" s="10"/>
      <c r="DO81" s="10"/>
      <c r="DP81" s="10"/>
      <c r="DQ81" s="10"/>
      <c r="DR81" s="10"/>
      <c r="DS81" s="10"/>
      <c r="DT81" s="10"/>
      <c r="DU81" s="10"/>
      <c r="DV81" s="10"/>
      <c r="DW81" s="10"/>
      <c r="DX81" s="10"/>
      <c r="DY81" s="10"/>
      <c r="DZ81" s="10"/>
      <c r="EA81" s="10"/>
      <c r="EB81" s="10"/>
      <c r="EC81" s="10"/>
      <c r="ED81" s="10"/>
      <c r="EE81" s="10"/>
      <c r="EF81" s="10"/>
      <c r="EG81" s="10"/>
      <c r="EH81" s="10"/>
      <c r="EI81" s="10"/>
      <c r="EJ81" s="10"/>
      <c r="EK81" s="10"/>
      <c r="EL81" s="10"/>
      <c r="EM81" s="10"/>
      <c r="EN81" s="10"/>
      <c r="EO81" s="10"/>
      <c r="EP81" s="10"/>
      <c r="EQ81" s="10"/>
      <c r="ER81" s="10"/>
      <c r="ES81" s="10"/>
      <c r="ET81" s="10"/>
      <c r="EU81" s="10"/>
      <c r="EV81" s="10"/>
      <c r="EW81" s="10"/>
      <c r="EX81" s="10"/>
      <c r="EY81" s="10"/>
      <c r="EZ81" s="10"/>
      <c r="FA81" s="10"/>
      <c r="FB81" s="10"/>
      <c r="FC81" s="10"/>
      <c r="FD81" s="10"/>
      <c r="FE81" s="10"/>
      <c r="FF81" s="10"/>
      <c r="FG81" s="10"/>
      <c r="FH81" s="10"/>
      <c r="FI81" s="10"/>
      <c r="FJ81" s="10"/>
      <c r="FK81" s="10"/>
      <c r="FL81" s="10"/>
      <c r="FM81" s="10"/>
      <c r="FN81" s="10"/>
      <c r="FO81" s="10"/>
      <c r="FP81" s="10"/>
      <c r="FQ81" s="10"/>
      <c r="FR81" s="10"/>
      <c r="FS81" s="10"/>
      <c r="FT81" s="10"/>
      <c r="FU81" s="10"/>
      <c r="FV81" s="10"/>
      <c r="FW81" s="10"/>
      <c r="FX81" s="10"/>
      <c r="FY81" s="10"/>
      <c r="FZ81" s="10"/>
      <c r="GA81" s="10"/>
      <c r="GB81" s="10"/>
      <c r="GC81" s="10"/>
      <c r="GD81" s="10"/>
      <c r="GE81" s="10"/>
      <c r="GF81" s="10"/>
      <c r="GG81" s="10"/>
      <c r="GH81" s="10"/>
      <c r="GI81" s="10"/>
      <c r="GJ81" s="10"/>
      <c r="GK81" s="10"/>
      <c r="GL81" s="10"/>
      <c r="GM81" s="10"/>
      <c r="GN81" s="10"/>
      <c r="GO81" s="10"/>
      <c r="GP81" s="10"/>
      <c r="GQ81" s="10"/>
      <c r="GR81" s="10"/>
      <c r="GS81" s="10"/>
      <c r="GT81" s="10"/>
      <c r="GU81" s="10"/>
      <c r="GV81" s="10"/>
      <c r="GW81" s="10"/>
      <c r="GX81" s="10"/>
      <c r="GY81" s="10"/>
      <c r="GZ81" s="10"/>
      <c r="HA81" s="10"/>
      <c r="HB81" s="10"/>
      <c r="HC81" s="10"/>
      <c r="HD81" s="10"/>
      <c r="HE81" s="10"/>
      <c r="HF81" s="10"/>
      <c r="HG81" s="10"/>
      <c r="HH81" s="10"/>
      <c r="HI81" s="10"/>
      <c r="HJ81" s="10"/>
      <c r="HK81" s="10"/>
      <c r="HL81" s="10"/>
      <c r="HM81" s="10"/>
      <c r="HN81" s="10"/>
      <c r="HO81" s="10"/>
      <c r="HP81" s="10"/>
      <c r="HQ81" s="10"/>
      <c r="HR81" s="10"/>
      <c r="HS81" s="10"/>
      <c r="HT81" s="10"/>
      <c r="HU81" s="10"/>
      <c r="HV81" s="10"/>
      <c r="HW81" s="10"/>
      <c r="HX81" s="10"/>
      <c r="HY81" s="10"/>
      <c r="HZ81" s="10"/>
      <c r="IA81" s="10"/>
      <c r="IB81" s="10"/>
      <c r="IC81" s="10"/>
      <c r="ID81" s="10"/>
      <c r="IE81" s="10"/>
      <c r="IF81" s="10"/>
      <c r="IG81" s="10"/>
      <c r="IH81" s="10"/>
      <c r="II81" s="10"/>
      <c r="IJ81" s="10"/>
      <c r="IK81" s="10"/>
      <c r="IL81" s="10"/>
      <c r="IM81" s="10"/>
      <c r="IN81" s="10"/>
      <c r="IO81" s="10"/>
      <c r="IP81" s="10"/>
      <c r="IQ81" s="10"/>
      <c r="IR81" s="10"/>
      <c r="IS81" s="10"/>
      <c r="IT81" s="10"/>
      <c r="IU81" s="10"/>
      <c r="IV81" s="10"/>
    </row>
    <row r="82" spans="1:256" ht="15.75" customHeight="1" x14ac:dyDescent="0.35">
      <c r="A82" s="4" t="s">
        <v>8</v>
      </c>
      <c r="B82" s="97" t="s">
        <v>85</v>
      </c>
      <c r="C82" s="97"/>
      <c r="D82" s="97"/>
      <c r="E82" s="97"/>
      <c r="F82" s="97"/>
      <c r="G82" s="97"/>
      <c r="H82" s="97"/>
      <c r="I82" s="23">
        <f>36.8%*1.94%</f>
        <v>7.1392000000000001E-3</v>
      </c>
      <c r="J82" s="32">
        <f>I24*I82</f>
        <v>17.521112257454543</v>
      </c>
      <c r="K82" s="45"/>
      <c r="L82" s="58"/>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c r="DG82" s="10"/>
      <c r="DH82" s="10"/>
      <c r="DI82" s="10"/>
      <c r="DJ82" s="10"/>
      <c r="DK82" s="10"/>
      <c r="DL82" s="10"/>
      <c r="DM82" s="10"/>
      <c r="DN82" s="10"/>
      <c r="DO82" s="10"/>
      <c r="DP82" s="10"/>
      <c r="DQ82" s="10"/>
      <c r="DR82" s="10"/>
      <c r="DS82" s="10"/>
      <c r="DT82" s="10"/>
      <c r="DU82" s="10"/>
      <c r="DV82" s="10"/>
      <c r="DW82" s="10"/>
      <c r="DX82" s="10"/>
      <c r="DY82" s="10"/>
      <c r="DZ82" s="10"/>
      <c r="EA82" s="10"/>
      <c r="EB82" s="10"/>
      <c r="EC82" s="10"/>
      <c r="ED82" s="10"/>
      <c r="EE82" s="10"/>
      <c r="EF82" s="10"/>
      <c r="EG82" s="10"/>
      <c r="EH82" s="10"/>
      <c r="EI82" s="10"/>
      <c r="EJ82" s="10"/>
      <c r="EK82" s="10"/>
      <c r="EL82" s="10"/>
      <c r="EM82" s="10"/>
      <c r="EN82" s="10"/>
      <c r="EO82" s="10"/>
      <c r="EP82" s="10"/>
      <c r="EQ82" s="10"/>
      <c r="ER82" s="10"/>
      <c r="ES82" s="10"/>
      <c r="ET82" s="10"/>
      <c r="EU82" s="10"/>
      <c r="EV82" s="10"/>
      <c r="EW82" s="10"/>
      <c r="EX82" s="10"/>
      <c r="EY82" s="10"/>
      <c r="EZ82" s="10"/>
      <c r="FA82" s="10"/>
      <c r="FB82" s="10"/>
      <c r="FC82" s="10"/>
      <c r="FD82" s="10"/>
      <c r="FE82" s="10"/>
      <c r="FF82" s="10"/>
      <c r="FG82" s="10"/>
      <c r="FH82" s="10"/>
      <c r="FI82" s="10"/>
      <c r="FJ82" s="10"/>
      <c r="FK82" s="10"/>
      <c r="FL82" s="10"/>
      <c r="FM82" s="10"/>
      <c r="FN82" s="10"/>
      <c r="FO82" s="10"/>
      <c r="FP82" s="10"/>
      <c r="FQ82" s="10"/>
      <c r="FR82" s="10"/>
      <c r="FS82" s="10"/>
      <c r="FT82" s="10"/>
      <c r="FU82" s="10"/>
      <c r="FV82" s="10"/>
      <c r="FW82" s="10"/>
      <c r="FX82" s="10"/>
      <c r="FY82" s="10"/>
      <c r="FZ82" s="10"/>
      <c r="GA82" s="10"/>
      <c r="GB82" s="10"/>
      <c r="GC82" s="10"/>
      <c r="GD82" s="10"/>
      <c r="GE82" s="10"/>
      <c r="GF82" s="10"/>
      <c r="GG82" s="10"/>
      <c r="GH82" s="10"/>
      <c r="GI82" s="10"/>
      <c r="GJ82" s="10"/>
      <c r="GK82" s="10"/>
      <c r="GL82" s="10"/>
      <c r="GM82" s="10"/>
      <c r="GN82" s="10"/>
      <c r="GO82" s="10"/>
      <c r="GP82" s="10"/>
      <c r="GQ82" s="10"/>
      <c r="GR82" s="10"/>
      <c r="GS82" s="10"/>
      <c r="GT82" s="10"/>
      <c r="GU82" s="10"/>
      <c r="GV82" s="10"/>
      <c r="GW82" s="10"/>
      <c r="GX82" s="10"/>
      <c r="GY82" s="10"/>
      <c r="GZ82" s="10"/>
      <c r="HA82" s="10"/>
      <c r="HB82" s="10"/>
      <c r="HC82" s="10"/>
      <c r="HD82" s="10"/>
      <c r="HE82" s="10"/>
      <c r="HF82" s="10"/>
      <c r="HG82" s="10"/>
      <c r="HH82" s="10"/>
      <c r="HI82" s="10"/>
      <c r="HJ82" s="10"/>
      <c r="HK82" s="10"/>
      <c r="HL82" s="10"/>
      <c r="HM82" s="10"/>
      <c r="HN82" s="10"/>
      <c r="HO82" s="10"/>
      <c r="HP82" s="10"/>
      <c r="HQ82" s="10"/>
      <c r="HR82" s="10"/>
      <c r="HS82" s="10"/>
      <c r="HT82" s="10"/>
      <c r="HU82" s="10"/>
      <c r="HV82" s="10"/>
      <c r="HW82" s="10"/>
      <c r="HX82" s="10"/>
      <c r="HY82" s="10"/>
      <c r="HZ82" s="10"/>
      <c r="IA82" s="10"/>
      <c r="IB82" s="10"/>
      <c r="IC82" s="10"/>
      <c r="ID82" s="10"/>
      <c r="IE82" s="10"/>
      <c r="IF82" s="10"/>
      <c r="IG82" s="10"/>
      <c r="IH82" s="10"/>
      <c r="II82" s="10"/>
      <c r="IJ82" s="10"/>
      <c r="IK82" s="10"/>
      <c r="IL82" s="10"/>
      <c r="IM82" s="10"/>
      <c r="IN82" s="10"/>
      <c r="IO82" s="10"/>
      <c r="IP82" s="10"/>
      <c r="IQ82" s="10"/>
      <c r="IR82" s="10"/>
      <c r="IS82" s="10"/>
      <c r="IT82" s="10"/>
      <c r="IU82" s="10"/>
      <c r="IV82" s="10"/>
    </row>
    <row r="83" spans="1:256" ht="30.5" customHeight="1" x14ac:dyDescent="0.35">
      <c r="A83" s="4" t="s">
        <v>35</v>
      </c>
      <c r="B83" s="113" t="s">
        <v>94</v>
      </c>
      <c r="C83" s="114"/>
      <c r="D83" s="114"/>
      <c r="E83" s="114"/>
      <c r="F83" s="114"/>
      <c r="G83" s="114"/>
      <c r="H83" s="115"/>
      <c r="I83" s="56">
        <f>0.08*0.0194*0.4*100%</f>
        <v>6.2080000000000002E-4</v>
      </c>
      <c r="J83" s="32">
        <f>I24*I83</f>
        <v>1.5235749789090909</v>
      </c>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0"/>
      <c r="FH83" s="10"/>
      <c r="FI83" s="10"/>
      <c r="FJ83" s="10"/>
      <c r="FK83" s="10"/>
      <c r="FL83" s="10"/>
      <c r="FM83" s="10"/>
      <c r="FN83" s="10"/>
      <c r="FO83" s="10"/>
      <c r="FP83" s="10"/>
      <c r="FQ83" s="10"/>
      <c r="FR83" s="10"/>
      <c r="FS83" s="10"/>
      <c r="FT83" s="10"/>
      <c r="FU83" s="10"/>
      <c r="FV83" s="10"/>
      <c r="FW83" s="10"/>
      <c r="FX83" s="10"/>
      <c r="FY83" s="10"/>
      <c r="FZ83" s="10"/>
      <c r="GA83" s="10"/>
      <c r="GB83" s="10"/>
      <c r="GC83" s="10"/>
      <c r="GD83" s="10"/>
      <c r="GE83" s="10"/>
      <c r="GF83" s="10"/>
      <c r="GG83" s="10"/>
      <c r="GH83" s="10"/>
      <c r="GI83" s="10"/>
      <c r="GJ83" s="10"/>
      <c r="GK83" s="10"/>
      <c r="GL83" s="10"/>
      <c r="GM83" s="10"/>
      <c r="GN83" s="10"/>
      <c r="GO83" s="10"/>
      <c r="GP83" s="10"/>
      <c r="GQ83" s="10"/>
      <c r="GR83" s="10"/>
      <c r="GS83" s="10"/>
      <c r="GT83" s="10"/>
      <c r="GU83" s="10"/>
      <c r="GV83" s="10"/>
      <c r="GW83" s="10"/>
      <c r="GX83" s="10"/>
      <c r="GY83" s="10"/>
      <c r="GZ83" s="10"/>
      <c r="HA83" s="10"/>
      <c r="HB83" s="10"/>
      <c r="HC83" s="10"/>
      <c r="HD83" s="10"/>
      <c r="HE83" s="10"/>
      <c r="HF83" s="10"/>
      <c r="HG83" s="10"/>
      <c r="HH83" s="10"/>
      <c r="HI83" s="10"/>
      <c r="HJ83" s="10"/>
      <c r="HK83" s="10"/>
      <c r="HL83" s="10"/>
      <c r="HM83" s="10"/>
      <c r="HN83" s="10"/>
      <c r="HO83" s="10"/>
      <c r="HP83" s="10"/>
      <c r="HQ83" s="10"/>
      <c r="HR83" s="10"/>
      <c r="HS83" s="10"/>
      <c r="HT83" s="10"/>
      <c r="HU83" s="10"/>
      <c r="HV83" s="10"/>
      <c r="HW83" s="10"/>
      <c r="HX83" s="10"/>
      <c r="HY83" s="10"/>
      <c r="HZ83" s="10"/>
      <c r="IA83" s="10"/>
      <c r="IB83" s="10"/>
      <c r="IC83" s="10"/>
      <c r="ID83" s="10"/>
      <c r="IE83" s="10"/>
      <c r="IF83" s="10"/>
      <c r="IG83" s="10"/>
      <c r="IH83" s="10"/>
      <c r="II83" s="10"/>
      <c r="IJ83" s="10"/>
      <c r="IK83" s="10"/>
      <c r="IL83" s="10"/>
      <c r="IM83" s="10"/>
      <c r="IN83" s="10"/>
      <c r="IO83" s="10"/>
      <c r="IP83" s="10"/>
      <c r="IQ83" s="10"/>
      <c r="IR83" s="10"/>
      <c r="IS83" s="10"/>
      <c r="IT83" s="10"/>
      <c r="IU83" s="10"/>
      <c r="IV83" s="10"/>
    </row>
    <row r="84" spans="1:256" ht="15.75" customHeight="1" x14ac:dyDescent="0.35">
      <c r="A84" s="63"/>
      <c r="B84" s="99" t="s">
        <v>97</v>
      </c>
      <c r="C84" s="100"/>
      <c r="D84" s="100"/>
      <c r="E84" s="100"/>
      <c r="F84" s="100"/>
      <c r="G84" s="100"/>
      <c r="H84" s="101"/>
      <c r="I84" s="54">
        <f>SUM(I78:I83)</f>
        <v>6.6107111111111116E-2</v>
      </c>
      <c r="J84" s="33">
        <f>SUM(J78:J83)</f>
        <v>162.24088340343434</v>
      </c>
      <c r="K84" s="45"/>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c r="DG84" s="10"/>
      <c r="DH84" s="10"/>
      <c r="DI84" s="10"/>
      <c r="DJ84" s="10"/>
      <c r="DK84" s="10"/>
      <c r="DL84" s="10"/>
      <c r="DM84" s="10"/>
      <c r="DN84" s="10"/>
      <c r="DO84" s="10"/>
      <c r="DP84" s="10"/>
      <c r="DQ84" s="10"/>
      <c r="DR84" s="10"/>
      <c r="DS84" s="10"/>
      <c r="DT84" s="10"/>
      <c r="DU84" s="10"/>
      <c r="DV84" s="10"/>
      <c r="DW84" s="10"/>
      <c r="DX84" s="10"/>
      <c r="DY84" s="10"/>
      <c r="DZ84" s="10"/>
      <c r="EA84" s="10"/>
      <c r="EB84" s="10"/>
      <c r="EC84" s="10"/>
      <c r="ED84" s="10"/>
      <c r="EE84" s="10"/>
      <c r="EF84" s="10"/>
      <c r="EG84" s="10"/>
      <c r="EH84" s="10"/>
      <c r="EI84" s="10"/>
      <c r="EJ84" s="10"/>
      <c r="EK84" s="10"/>
      <c r="EL84" s="10"/>
      <c r="EM84" s="10"/>
      <c r="EN84" s="10"/>
      <c r="EO84" s="10"/>
      <c r="EP84" s="10"/>
      <c r="EQ84" s="10"/>
      <c r="ER84" s="10"/>
      <c r="ES84" s="10"/>
      <c r="ET84" s="10"/>
      <c r="EU84" s="10"/>
      <c r="EV84" s="10"/>
      <c r="EW84" s="10"/>
      <c r="EX84" s="10"/>
      <c r="EY84" s="10"/>
      <c r="EZ84" s="10"/>
      <c r="FA84" s="10"/>
      <c r="FB84" s="10"/>
      <c r="FC84" s="10"/>
      <c r="FD84" s="10"/>
      <c r="FE84" s="10"/>
      <c r="FF84" s="10"/>
      <c r="FG84" s="10"/>
      <c r="FH84" s="10"/>
      <c r="FI84" s="10"/>
      <c r="FJ84" s="10"/>
      <c r="FK84" s="10"/>
      <c r="FL84" s="10"/>
      <c r="FM84" s="10"/>
      <c r="FN84" s="10"/>
      <c r="FO84" s="10"/>
      <c r="FP84" s="10"/>
      <c r="FQ84" s="10"/>
      <c r="FR84" s="10"/>
      <c r="FS84" s="10"/>
      <c r="FT84" s="10"/>
      <c r="FU84" s="10"/>
      <c r="FV84" s="10"/>
      <c r="FW84" s="10"/>
      <c r="FX84" s="10"/>
      <c r="FY84" s="10"/>
      <c r="FZ84" s="10"/>
      <c r="GA84" s="10"/>
      <c r="GB84" s="10"/>
      <c r="GC84" s="10"/>
      <c r="GD84" s="10"/>
      <c r="GE84" s="10"/>
      <c r="GF84" s="10"/>
      <c r="GG84" s="10"/>
      <c r="GH84" s="10"/>
      <c r="GI84" s="10"/>
      <c r="GJ84" s="10"/>
      <c r="GK84" s="10"/>
      <c r="GL84" s="10"/>
      <c r="GM84" s="10"/>
      <c r="GN84" s="10"/>
      <c r="GO84" s="10"/>
      <c r="GP84" s="10"/>
      <c r="GQ84" s="10"/>
      <c r="GR84" s="10"/>
      <c r="GS84" s="10"/>
      <c r="GT84" s="10"/>
      <c r="GU84" s="10"/>
      <c r="GV84" s="10"/>
      <c r="GW84" s="10"/>
      <c r="GX84" s="10"/>
      <c r="GY84" s="10"/>
      <c r="GZ84" s="10"/>
      <c r="HA84" s="10"/>
      <c r="HB84" s="10"/>
      <c r="HC84" s="10"/>
      <c r="HD84" s="10"/>
      <c r="HE84" s="10"/>
      <c r="HF84" s="10"/>
      <c r="HG84" s="10"/>
      <c r="HH84" s="10"/>
      <c r="HI84" s="10"/>
      <c r="HJ84" s="10"/>
      <c r="HK84" s="10"/>
      <c r="HL84" s="10"/>
      <c r="HM84" s="10"/>
      <c r="HN84" s="10"/>
      <c r="HO84" s="10"/>
      <c r="HP84" s="10"/>
      <c r="HQ84" s="10"/>
      <c r="HR84" s="10"/>
      <c r="HS84" s="10"/>
      <c r="HT84" s="10"/>
      <c r="HU84" s="10"/>
      <c r="HV84" s="10"/>
      <c r="HW84" s="10"/>
      <c r="HX84" s="10"/>
      <c r="HY84" s="10"/>
      <c r="HZ84" s="10"/>
      <c r="IA84" s="10"/>
      <c r="IB84" s="10"/>
      <c r="IC84" s="10"/>
      <c r="ID84" s="10"/>
      <c r="IE84" s="10"/>
      <c r="IF84" s="10"/>
      <c r="IG84" s="10"/>
      <c r="IH84" s="10"/>
      <c r="II84" s="10"/>
      <c r="IJ84" s="10"/>
      <c r="IK84" s="10"/>
      <c r="IL84" s="10"/>
      <c r="IM84" s="10"/>
      <c r="IN84" s="10"/>
      <c r="IO84" s="10"/>
      <c r="IP84" s="10"/>
      <c r="IQ84" s="10"/>
      <c r="IR84" s="10"/>
      <c r="IS84" s="10"/>
      <c r="IT84" s="10"/>
      <c r="IU84" s="10"/>
      <c r="IV84" s="10"/>
    </row>
    <row r="85" spans="1:256" ht="16" customHeight="1" x14ac:dyDescent="0.35">
      <c r="A85" s="116"/>
      <c r="B85" s="116"/>
      <c r="C85" s="116"/>
      <c r="D85" s="116"/>
      <c r="E85" s="116"/>
      <c r="F85" s="116"/>
      <c r="G85" s="116"/>
      <c r="H85" s="116"/>
      <c r="I85" s="116"/>
      <c r="J85" s="117"/>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10"/>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10"/>
      <c r="GG85" s="10"/>
      <c r="GH85" s="10"/>
      <c r="GI85" s="10"/>
      <c r="GJ85" s="10"/>
      <c r="GK85" s="10"/>
      <c r="GL85" s="10"/>
      <c r="GM85" s="10"/>
      <c r="GN85" s="10"/>
      <c r="GO85" s="10"/>
      <c r="GP85" s="10"/>
      <c r="GQ85" s="10"/>
      <c r="GR85" s="10"/>
      <c r="GS85" s="10"/>
      <c r="GT85" s="10"/>
      <c r="GU85" s="10"/>
      <c r="GV85" s="10"/>
      <c r="GW85" s="10"/>
      <c r="GX85" s="10"/>
      <c r="GY85" s="10"/>
      <c r="GZ85" s="10"/>
      <c r="HA85" s="10"/>
      <c r="HB85" s="10"/>
      <c r="HC85" s="10"/>
      <c r="HD85" s="10"/>
      <c r="HE85" s="10"/>
      <c r="HF85" s="10"/>
      <c r="HG85" s="10"/>
      <c r="HH85" s="10"/>
      <c r="HI85" s="10"/>
      <c r="HJ85" s="10"/>
      <c r="HK85" s="10"/>
      <c r="HL85" s="10"/>
      <c r="HM85" s="10"/>
      <c r="HN85" s="10"/>
      <c r="HO85" s="10"/>
      <c r="HP85" s="10"/>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row>
    <row r="86" spans="1:256" ht="15" customHeight="1" x14ac:dyDescent="0.35">
      <c r="A86" s="118"/>
      <c r="B86" s="118"/>
      <c r="C86" s="118"/>
      <c r="D86" s="118"/>
      <c r="E86" s="118"/>
      <c r="F86" s="118"/>
      <c r="G86" s="118"/>
      <c r="H86" s="118"/>
      <c r="I86" s="118"/>
      <c r="J86" s="119"/>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row>
    <row r="87" spans="1:256" ht="18.5" customHeight="1" x14ac:dyDescent="0.35">
      <c r="A87" s="108" t="s">
        <v>52</v>
      </c>
      <c r="B87" s="108"/>
      <c r="C87" s="108"/>
      <c r="D87" s="108"/>
      <c r="E87" s="108"/>
      <c r="F87" s="108"/>
      <c r="G87" s="108"/>
      <c r="H87" s="108"/>
      <c r="I87" s="108"/>
      <c r="J87" s="108"/>
      <c r="K87" s="11"/>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c r="AU87" s="10"/>
      <c r="AV87" s="10"/>
      <c r="AW87" s="10"/>
      <c r="AX87" s="10"/>
      <c r="AY87" s="10"/>
      <c r="AZ87" s="10"/>
      <c r="BA87" s="10"/>
      <c r="BB87" s="10"/>
      <c r="BC87" s="10"/>
      <c r="BD87" s="10"/>
      <c r="BE87" s="10"/>
      <c r="BF87" s="10"/>
      <c r="BG87" s="10"/>
      <c r="BH87" s="10"/>
      <c r="BI87" s="10"/>
      <c r="BJ87" s="10"/>
      <c r="BK87" s="10"/>
      <c r="BL87" s="10"/>
      <c r="BM87" s="10"/>
      <c r="BN87" s="10"/>
      <c r="BO87" s="10"/>
      <c r="BP87" s="10"/>
      <c r="BQ87" s="10"/>
      <c r="BR87" s="10"/>
      <c r="BS87" s="10"/>
      <c r="BT87" s="10"/>
      <c r="BU87" s="10"/>
      <c r="BV87" s="10"/>
      <c r="BW87" s="10"/>
      <c r="BX87" s="10"/>
      <c r="BY87" s="10"/>
      <c r="BZ87" s="10"/>
      <c r="CA87" s="10"/>
      <c r="CB87" s="10"/>
      <c r="CC87" s="10"/>
      <c r="CD87" s="10"/>
      <c r="CE87" s="10"/>
      <c r="CF87" s="10"/>
      <c r="CG87" s="10"/>
      <c r="CH87" s="10"/>
      <c r="CI87" s="10"/>
      <c r="CJ87" s="10"/>
      <c r="CK87" s="10"/>
      <c r="CL87" s="10"/>
      <c r="CM87" s="10"/>
      <c r="CN87" s="10"/>
      <c r="CO87" s="10"/>
      <c r="CP87" s="10"/>
      <c r="CQ87" s="10"/>
      <c r="CR87" s="10"/>
      <c r="CS87" s="10"/>
      <c r="CT87" s="10"/>
      <c r="CU87" s="10"/>
      <c r="CV87" s="10"/>
      <c r="CW87" s="10"/>
      <c r="CX87" s="10"/>
      <c r="CY87" s="10"/>
      <c r="CZ87" s="10"/>
      <c r="DA87" s="10"/>
      <c r="DB87" s="10"/>
      <c r="DC87" s="10"/>
      <c r="DD87" s="10"/>
      <c r="DE87" s="10"/>
      <c r="DF87" s="10"/>
      <c r="DG87" s="10"/>
      <c r="DH87" s="10"/>
      <c r="DI87" s="10"/>
      <c r="DJ87" s="10"/>
      <c r="DK87" s="10"/>
      <c r="DL87" s="10"/>
      <c r="DM87" s="10"/>
      <c r="DN87" s="10"/>
      <c r="DO87" s="10"/>
      <c r="DP87" s="10"/>
      <c r="DQ87" s="10"/>
      <c r="DR87" s="10"/>
      <c r="DS87" s="10"/>
      <c r="DT87" s="10"/>
      <c r="DU87" s="10"/>
      <c r="DV87" s="10"/>
      <c r="DW87" s="10"/>
      <c r="DX87" s="10"/>
      <c r="DY87" s="10"/>
      <c r="DZ87" s="10"/>
      <c r="EA87" s="10"/>
      <c r="EB87" s="10"/>
      <c r="EC87" s="10"/>
      <c r="ED87" s="10"/>
      <c r="EE87" s="10"/>
      <c r="EF87" s="10"/>
      <c r="EG87" s="10"/>
      <c r="EH87" s="10"/>
      <c r="EI87" s="10"/>
      <c r="EJ87" s="10"/>
      <c r="EK87" s="10"/>
      <c r="EL87" s="10"/>
      <c r="EM87" s="10"/>
      <c r="EN87" s="10"/>
      <c r="EO87" s="10"/>
      <c r="EP87" s="10"/>
      <c r="EQ87" s="10"/>
      <c r="ER87" s="10"/>
      <c r="ES87" s="10"/>
      <c r="ET87" s="10"/>
      <c r="EU87" s="10"/>
      <c r="EV87" s="10"/>
      <c r="EW87" s="10"/>
      <c r="EX87" s="10"/>
      <c r="EY87" s="10"/>
      <c r="EZ87" s="10"/>
      <c r="FA87" s="10"/>
      <c r="FB87" s="10"/>
      <c r="FC87" s="10"/>
      <c r="FD87" s="10"/>
      <c r="FE87" s="10"/>
      <c r="FF87" s="10"/>
      <c r="FG87" s="10"/>
      <c r="FH87" s="10"/>
      <c r="FI87" s="10"/>
      <c r="FJ87" s="10"/>
      <c r="FK87" s="10"/>
      <c r="FL87" s="10"/>
      <c r="FM87" s="10"/>
      <c r="FN87" s="10"/>
      <c r="FO87" s="10"/>
      <c r="FP87" s="10"/>
      <c r="FQ87" s="10"/>
      <c r="FR87" s="10"/>
      <c r="FS87" s="10"/>
      <c r="FT87" s="10"/>
      <c r="FU87" s="10"/>
      <c r="FV87" s="10"/>
      <c r="FW87" s="10"/>
      <c r="FX87" s="10"/>
      <c r="FY87" s="10"/>
      <c r="FZ87" s="10"/>
      <c r="GA87" s="10"/>
      <c r="GB87" s="10"/>
      <c r="GC87" s="10"/>
      <c r="GD87" s="10"/>
      <c r="GE87" s="10"/>
      <c r="GF87" s="10"/>
      <c r="GG87" s="10"/>
      <c r="GH87" s="10"/>
      <c r="GI87" s="10"/>
      <c r="GJ87" s="10"/>
      <c r="GK87" s="10"/>
      <c r="GL87" s="10"/>
      <c r="GM87" s="10"/>
      <c r="GN87" s="10"/>
      <c r="GO87" s="10"/>
      <c r="GP87" s="10"/>
      <c r="GQ87" s="10"/>
      <c r="GR87" s="10"/>
      <c r="GS87" s="10"/>
      <c r="GT87" s="10"/>
      <c r="GU87" s="10"/>
      <c r="GV87" s="10"/>
      <c r="GW87" s="10"/>
      <c r="GX87" s="10"/>
      <c r="GY87" s="10"/>
      <c r="GZ87" s="10"/>
      <c r="HA87" s="10"/>
      <c r="HB87" s="10"/>
      <c r="HC87" s="10"/>
      <c r="HD87" s="10"/>
      <c r="HE87" s="10"/>
      <c r="HF87" s="10"/>
      <c r="HG87" s="10"/>
      <c r="HH87" s="10"/>
      <c r="HI87" s="10"/>
      <c r="HJ87" s="10"/>
      <c r="HK87" s="10"/>
      <c r="HL87" s="10"/>
      <c r="HM87" s="10"/>
      <c r="HN87" s="10"/>
      <c r="HO87" s="10"/>
      <c r="HP87" s="10"/>
      <c r="HQ87" s="10"/>
      <c r="HR87" s="10"/>
      <c r="HS87" s="10"/>
      <c r="HT87" s="10"/>
      <c r="HU87" s="10"/>
      <c r="HV87" s="10"/>
      <c r="HW87" s="10"/>
      <c r="HX87" s="10"/>
      <c r="HY87" s="10"/>
      <c r="HZ87" s="10"/>
      <c r="IA87" s="10"/>
      <c r="IB87" s="10"/>
      <c r="IC87" s="10"/>
      <c r="ID87" s="10"/>
      <c r="IE87" s="10"/>
      <c r="IF87" s="10"/>
      <c r="IG87" s="10"/>
      <c r="IH87" s="10"/>
      <c r="II87" s="10"/>
      <c r="IJ87" s="10"/>
      <c r="IK87" s="10"/>
      <c r="IL87" s="10"/>
      <c r="IM87" s="10"/>
      <c r="IN87" s="10"/>
      <c r="IO87" s="10"/>
      <c r="IP87" s="10"/>
      <c r="IQ87" s="10"/>
      <c r="IR87" s="10"/>
      <c r="IS87" s="10"/>
      <c r="IT87" s="10"/>
      <c r="IU87" s="10"/>
      <c r="IV87" s="10"/>
    </row>
    <row r="88" spans="1:256" s="46" customFormat="1" ht="19" customHeight="1" x14ac:dyDescent="0.35">
      <c r="A88" s="108" t="s">
        <v>53</v>
      </c>
      <c r="B88" s="108"/>
      <c r="C88" s="108"/>
      <c r="D88" s="108"/>
      <c r="E88" s="108"/>
      <c r="F88" s="108"/>
      <c r="G88" s="108"/>
      <c r="H88" s="108"/>
      <c r="I88" s="108"/>
      <c r="J88" s="108"/>
      <c r="K88" s="82"/>
    </row>
    <row r="89" spans="1:256" ht="15.75" customHeight="1" x14ac:dyDescent="0.35">
      <c r="A89" s="7" t="s">
        <v>54</v>
      </c>
      <c r="B89" s="111" t="s">
        <v>55</v>
      </c>
      <c r="C89" s="111"/>
      <c r="D89" s="111"/>
      <c r="E89" s="111"/>
      <c r="F89" s="111"/>
      <c r="G89" s="111"/>
      <c r="H89" s="111"/>
      <c r="I89" s="6" t="s">
        <v>88</v>
      </c>
      <c r="J89" s="7" t="s">
        <v>21</v>
      </c>
      <c r="K89" s="11"/>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c r="CK89" s="10"/>
      <c r="CL89" s="10"/>
      <c r="CM89" s="10"/>
      <c r="CN89" s="10"/>
      <c r="CO89" s="10"/>
      <c r="CP89" s="10"/>
      <c r="CQ89" s="10"/>
      <c r="CR89" s="10"/>
      <c r="CS89" s="10"/>
      <c r="CT89" s="10"/>
      <c r="CU89" s="10"/>
      <c r="CV89" s="10"/>
      <c r="CW89" s="10"/>
      <c r="CX89" s="10"/>
      <c r="CY89" s="10"/>
      <c r="CZ89" s="10"/>
      <c r="DA89" s="10"/>
      <c r="DB89" s="10"/>
      <c r="DC89" s="10"/>
      <c r="DD89" s="10"/>
      <c r="DE89" s="10"/>
      <c r="DF89" s="10"/>
      <c r="DG89" s="10"/>
      <c r="DH89" s="10"/>
      <c r="DI89" s="10"/>
      <c r="DJ89" s="10"/>
      <c r="DK89" s="10"/>
      <c r="DL89" s="10"/>
      <c r="DM89" s="10"/>
      <c r="DN89" s="10"/>
      <c r="DO89" s="10"/>
      <c r="DP89" s="10"/>
      <c r="DQ89" s="10"/>
      <c r="DR89" s="10"/>
      <c r="DS89" s="10"/>
      <c r="DT89" s="10"/>
      <c r="DU89" s="10"/>
      <c r="DV89" s="10"/>
      <c r="DW89" s="10"/>
      <c r="DX89" s="10"/>
      <c r="DY89" s="10"/>
      <c r="DZ89" s="10"/>
      <c r="EA89" s="10"/>
      <c r="EB89" s="10"/>
      <c r="EC89" s="10"/>
      <c r="ED89" s="10"/>
      <c r="EE89" s="10"/>
      <c r="EF89" s="10"/>
      <c r="EG89" s="10"/>
      <c r="EH89" s="10"/>
      <c r="EI89" s="10"/>
      <c r="EJ89" s="10"/>
      <c r="EK89" s="10"/>
      <c r="EL89" s="10"/>
      <c r="EM89" s="10"/>
      <c r="EN89" s="10"/>
      <c r="EO89" s="10"/>
      <c r="EP89" s="10"/>
      <c r="EQ89" s="10"/>
      <c r="ER89" s="10"/>
      <c r="ES89" s="10"/>
      <c r="ET89" s="10"/>
      <c r="EU89" s="10"/>
      <c r="EV89" s="10"/>
      <c r="EW89" s="10"/>
      <c r="EX89" s="10"/>
      <c r="EY89" s="10"/>
      <c r="EZ89" s="10"/>
      <c r="FA89" s="10"/>
      <c r="FB89" s="10"/>
      <c r="FC89" s="10"/>
      <c r="FD89" s="10"/>
      <c r="FE89" s="10"/>
      <c r="FF89" s="10"/>
      <c r="FG89" s="10"/>
      <c r="FH89" s="10"/>
      <c r="FI89" s="10"/>
      <c r="FJ89" s="10"/>
      <c r="FK89" s="10"/>
      <c r="FL89" s="10"/>
      <c r="FM89" s="10"/>
      <c r="FN89" s="10"/>
      <c r="FO89" s="10"/>
      <c r="FP89" s="10"/>
      <c r="FQ89" s="10"/>
      <c r="FR89" s="10"/>
      <c r="FS89" s="10"/>
      <c r="FT89" s="10"/>
      <c r="FU89" s="10"/>
      <c r="FV89" s="10"/>
      <c r="FW89" s="10"/>
      <c r="FX89" s="10"/>
      <c r="FY89" s="10"/>
      <c r="FZ89" s="10"/>
      <c r="GA89" s="10"/>
      <c r="GB89" s="10"/>
      <c r="GC89" s="10"/>
      <c r="GD89" s="10"/>
      <c r="GE89" s="10"/>
      <c r="GF89" s="10"/>
      <c r="GG89" s="10"/>
      <c r="GH89" s="10"/>
      <c r="GI89" s="10"/>
      <c r="GJ89" s="10"/>
      <c r="GK89" s="10"/>
      <c r="GL89" s="10"/>
      <c r="GM89" s="10"/>
      <c r="GN89" s="10"/>
      <c r="GO89" s="10"/>
      <c r="GP89" s="10"/>
      <c r="GQ89" s="10"/>
      <c r="GR89" s="10"/>
      <c r="GS89" s="10"/>
      <c r="GT89" s="10"/>
      <c r="GU89" s="10"/>
      <c r="GV89" s="10"/>
      <c r="GW89" s="10"/>
      <c r="GX89" s="10"/>
      <c r="GY89" s="10"/>
      <c r="GZ89" s="10"/>
      <c r="HA89" s="10"/>
      <c r="HB89" s="10"/>
      <c r="HC89" s="10"/>
      <c r="HD89" s="10"/>
      <c r="HE89" s="10"/>
      <c r="HF89" s="10"/>
      <c r="HG89" s="10"/>
      <c r="HH89" s="10"/>
      <c r="HI89" s="10"/>
      <c r="HJ89" s="10"/>
      <c r="HK89" s="10"/>
      <c r="HL89" s="10"/>
      <c r="HM89" s="10"/>
      <c r="HN89" s="10"/>
      <c r="HO89" s="10"/>
      <c r="HP89" s="10"/>
      <c r="HQ89" s="10"/>
      <c r="HR89" s="10"/>
      <c r="HS89" s="10"/>
      <c r="HT89" s="10"/>
      <c r="HU89" s="10"/>
      <c r="HV89" s="10"/>
      <c r="HW89" s="10"/>
      <c r="HX89" s="10"/>
      <c r="HY89" s="10"/>
      <c r="HZ89" s="10"/>
      <c r="IA89" s="10"/>
      <c r="IB89" s="10"/>
      <c r="IC89" s="10"/>
      <c r="ID89" s="10"/>
      <c r="IE89" s="10"/>
      <c r="IF89" s="10"/>
      <c r="IG89" s="10"/>
      <c r="IH89" s="10"/>
      <c r="II89" s="10"/>
      <c r="IJ89" s="10"/>
      <c r="IK89" s="10"/>
      <c r="IL89" s="10"/>
      <c r="IM89" s="10"/>
      <c r="IN89" s="10"/>
      <c r="IO89" s="10"/>
      <c r="IP89" s="10"/>
      <c r="IQ89" s="10"/>
      <c r="IR89" s="10"/>
      <c r="IS89" s="10"/>
      <c r="IT89" s="10"/>
      <c r="IU89" s="10"/>
      <c r="IV89" s="10"/>
    </row>
    <row r="90" spans="1:256" ht="16.5" customHeight="1" x14ac:dyDescent="0.35">
      <c r="A90" s="4" t="s">
        <v>14</v>
      </c>
      <c r="B90" s="112" t="s">
        <v>92</v>
      </c>
      <c r="C90" s="112"/>
      <c r="D90" s="112"/>
      <c r="E90" s="112"/>
      <c r="F90" s="112"/>
      <c r="G90" s="112"/>
      <c r="H90" s="112"/>
      <c r="I90" s="57">
        <f>1/12</f>
        <v>8.3333333333333329E-2</v>
      </c>
      <c r="J90" s="32">
        <f>I24*I90</f>
        <v>204.51768939393938</v>
      </c>
      <c r="K90" s="45"/>
      <c r="L90" s="10"/>
      <c r="M90" s="10"/>
      <c r="N90" s="44"/>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c r="DF90" s="10"/>
      <c r="DG90" s="10"/>
      <c r="DH90" s="10"/>
      <c r="DI90" s="10"/>
      <c r="DJ90" s="10"/>
      <c r="DK90" s="10"/>
      <c r="DL90" s="10"/>
      <c r="DM90" s="10"/>
      <c r="DN90" s="10"/>
      <c r="DO90" s="10"/>
      <c r="DP90" s="10"/>
      <c r="DQ90" s="10"/>
      <c r="DR90" s="10"/>
      <c r="DS90" s="10"/>
      <c r="DT90" s="10"/>
      <c r="DU90" s="10"/>
      <c r="DV90" s="10"/>
      <c r="DW90" s="10"/>
      <c r="DX90" s="10"/>
      <c r="DY90" s="10"/>
      <c r="DZ90" s="10"/>
      <c r="EA90" s="10"/>
      <c r="EB90" s="10"/>
      <c r="EC90" s="10"/>
      <c r="ED90" s="10"/>
      <c r="EE90" s="10"/>
      <c r="EF90" s="10"/>
      <c r="EG90" s="10"/>
      <c r="EH90" s="10"/>
      <c r="EI90" s="10"/>
      <c r="EJ90" s="10"/>
      <c r="EK90" s="10"/>
      <c r="EL90" s="10"/>
      <c r="EM90" s="10"/>
      <c r="EN90" s="10"/>
      <c r="EO90" s="10"/>
      <c r="EP90" s="10"/>
      <c r="EQ90" s="10"/>
      <c r="ER90" s="10"/>
      <c r="ES90" s="10"/>
      <c r="ET90" s="10"/>
      <c r="EU90" s="10"/>
      <c r="EV90" s="10"/>
      <c r="EW90" s="10"/>
      <c r="EX90" s="10"/>
      <c r="EY90" s="10"/>
      <c r="EZ90" s="10"/>
      <c r="FA90" s="10"/>
      <c r="FB90" s="10"/>
      <c r="FC90" s="10"/>
      <c r="FD90" s="10"/>
      <c r="FE90" s="10"/>
      <c r="FF90" s="10"/>
      <c r="FG90" s="10"/>
      <c r="FH90" s="10"/>
      <c r="FI90" s="10"/>
      <c r="FJ90" s="10"/>
      <c r="FK90" s="10"/>
      <c r="FL90" s="10"/>
      <c r="FM90" s="10"/>
      <c r="FN90" s="10"/>
      <c r="FO90" s="10"/>
      <c r="FP90" s="10"/>
      <c r="FQ90" s="10"/>
      <c r="FR90" s="10"/>
      <c r="FS90" s="10"/>
      <c r="FT90" s="10"/>
      <c r="FU90" s="10"/>
      <c r="FV90" s="10"/>
      <c r="FW90" s="10"/>
      <c r="FX90" s="10"/>
      <c r="FY90" s="10"/>
      <c r="FZ90" s="10"/>
      <c r="GA90" s="10"/>
      <c r="GB90" s="10"/>
      <c r="GC90" s="10"/>
      <c r="GD90" s="10"/>
      <c r="GE90" s="10"/>
      <c r="GF90" s="10"/>
      <c r="GG90" s="10"/>
      <c r="GH90" s="10"/>
      <c r="GI90" s="10"/>
      <c r="GJ90" s="10"/>
      <c r="GK90" s="10"/>
      <c r="GL90" s="10"/>
      <c r="GM90" s="10"/>
      <c r="GN90" s="10"/>
      <c r="GO90" s="10"/>
      <c r="GP90" s="10"/>
      <c r="GQ90" s="10"/>
      <c r="GR90" s="10"/>
      <c r="GS90" s="10"/>
      <c r="GT90" s="10"/>
      <c r="GU90" s="10"/>
      <c r="GV90" s="10"/>
      <c r="GW90" s="10"/>
      <c r="GX90" s="10"/>
      <c r="GY90" s="10"/>
      <c r="GZ90" s="10"/>
      <c r="HA90" s="10"/>
      <c r="HB90" s="10"/>
      <c r="HC90" s="10"/>
      <c r="HD90" s="10"/>
      <c r="HE90" s="10"/>
      <c r="HF90" s="10"/>
      <c r="HG90" s="10"/>
      <c r="HH90" s="10"/>
      <c r="HI90" s="10"/>
      <c r="HJ90" s="10"/>
      <c r="HK90" s="10"/>
      <c r="HL90" s="10"/>
      <c r="HM90" s="10"/>
      <c r="HN90" s="10"/>
      <c r="HO90" s="10"/>
      <c r="HP90" s="10"/>
      <c r="HQ90" s="10"/>
      <c r="HR90" s="10"/>
      <c r="HS90" s="10"/>
      <c r="HT90" s="10"/>
      <c r="HU90" s="10"/>
      <c r="HV90" s="10"/>
      <c r="HW90" s="10"/>
      <c r="HX90" s="10"/>
      <c r="HY90" s="10"/>
      <c r="HZ90" s="10"/>
      <c r="IA90" s="10"/>
      <c r="IB90" s="10"/>
      <c r="IC90" s="10"/>
      <c r="ID90" s="10"/>
      <c r="IE90" s="10"/>
      <c r="IF90" s="10"/>
      <c r="IG90" s="10"/>
      <c r="IH90" s="10"/>
      <c r="II90" s="10"/>
      <c r="IJ90" s="10"/>
      <c r="IK90" s="10"/>
      <c r="IL90" s="10"/>
      <c r="IM90" s="10"/>
      <c r="IN90" s="10"/>
      <c r="IO90" s="10"/>
      <c r="IP90" s="10"/>
      <c r="IQ90" s="10"/>
      <c r="IR90" s="10"/>
      <c r="IS90" s="10"/>
      <c r="IT90" s="10"/>
      <c r="IU90" s="10"/>
      <c r="IV90" s="10"/>
    </row>
    <row r="91" spans="1:256" ht="15.75" customHeight="1" x14ac:dyDescent="0.35">
      <c r="A91" s="4" t="s">
        <v>15</v>
      </c>
      <c r="B91" s="98" t="s">
        <v>91</v>
      </c>
      <c r="C91" s="98"/>
      <c r="D91" s="98"/>
      <c r="E91" s="98"/>
      <c r="F91" s="98"/>
      <c r="G91" s="98"/>
      <c r="H91" s="98"/>
      <c r="I91" s="57">
        <f>(5/30/12)*100%</f>
        <v>1.3888888888888888E-2</v>
      </c>
      <c r="J91" s="32">
        <f>I24*I91</f>
        <v>34.086281565656563</v>
      </c>
      <c r="K91" s="11"/>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c r="DG91" s="10"/>
      <c r="DH91" s="10"/>
      <c r="DI91" s="10"/>
      <c r="DJ91" s="10"/>
      <c r="DK91" s="10"/>
      <c r="DL91" s="10"/>
      <c r="DM91" s="10"/>
      <c r="DN91" s="10"/>
      <c r="DO91" s="10"/>
      <c r="DP91" s="10"/>
      <c r="DQ91" s="10"/>
      <c r="DR91" s="10"/>
      <c r="DS91" s="10"/>
      <c r="DT91" s="10"/>
      <c r="DU91" s="10"/>
      <c r="DV91" s="10"/>
      <c r="DW91" s="10"/>
      <c r="DX91" s="10"/>
      <c r="DY91" s="10"/>
      <c r="DZ91" s="10"/>
      <c r="EA91" s="10"/>
      <c r="EB91" s="10"/>
      <c r="EC91" s="10"/>
      <c r="ED91" s="10"/>
      <c r="EE91" s="10"/>
      <c r="EF91" s="10"/>
      <c r="EG91" s="10"/>
      <c r="EH91" s="10"/>
      <c r="EI91" s="10"/>
      <c r="EJ91" s="10"/>
      <c r="EK91" s="10"/>
      <c r="EL91" s="10"/>
      <c r="EM91" s="10"/>
      <c r="EN91" s="10"/>
      <c r="EO91" s="10"/>
      <c r="EP91" s="10"/>
      <c r="EQ91" s="10"/>
      <c r="ER91" s="10"/>
      <c r="ES91" s="10"/>
      <c r="ET91" s="10"/>
      <c r="EU91" s="10"/>
      <c r="EV91" s="10"/>
      <c r="EW91" s="10"/>
      <c r="EX91" s="10"/>
      <c r="EY91" s="10"/>
      <c r="EZ91" s="10"/>
      <c r="FA91" s="10"/>
      <c r="FB91" s="10"/>
      <c r="FC91" s="10"/>
      <c r="FD91" s="10"/>
      <c r="FE91" s="10"/>
      <c r="FF91" s="10"/>
      <c r="FG91" s="10"/>
      <c r="FH91" s="10"/>
      <c r="FI91" s="10"/>
      <c r="FJ91" s="10"/>
      <c r="FK91" s="10"/>
      <c r="FL91" s="10"/>
      <c r="FM91" s="10"/>
      <c r="FN91" s="10"/>
      <c r="FO91" s="10"/>
      <c r="FP91" s="10"/>
      <c r="FQ91" s="10"/>
      <c r="FR91" s="10"/>
      <c r="FS91" s="10"/>
      <c r="FT91" s="10"/>
      <c r="FU91" s="10"/>
      <c r="FV91" s="10"/>
      <c r="FW91" s="10"/>
      <c r="FX91" s="10"/>
      <c r="FY91" s="10"/>
      <c r="FZ91" s="10"/>
      <c r="GA91" s="10"/>
      <c r="GB91" s="10"/>
      <c r="GC91" s="10"/>
      <c r="GD91" s="10"/>
      <c r="GE91" s="10"/>
      <c r="GF91" s="10"/>
      <c r="GG91" s="10"/>
      <c r="GH91" s="10"/>
      <c r="GI91" s="10"/>
      <c r="GJ91" s="10"/>
      <c r="GK91" s="10"/>
      <c r="GL91" s="10"/>
      <c r="GM91" s="10"/>
      <c r="GN91" s="10"/>
      <c r="GO91" s="10"/>
      <c r="GP91" s="10"/>
      <c r="GQ91" s="10"/>
      <c r="GR91" s="10"/>
      <c r="GS91" s="10"/>
      <c r="GT91" s="10"/>
      <c r="GU91" s="10"/>
      <c r="GV91" s="10"/>
      <c r="GW91" s="10"/>
      <c r="GX91" s="10"/>
      <c r="GY91" s="10"/>
      <c r="GZ91" s="10"/>
      <c r="HA91" s="10"/>
      <c r="HB91" s="10"/>
      <c r="HC91" s="10"/>
      <c r="HD91" s="10"/>
      <c r="HE91" s="10"/>
      <c r="HF91" s="10"/>
      <c r="HG91" s="10"/>
      <c r="HH91" s="10"/>
      <c r="HI91" s="10"/>
      <c r="HJ91" s="10"/>
      <c r="HK91" s="10"/>
      <c r="HL91" s="10"/>
      <c r="HM91" s="10"/>
      <c r="HN91" s="10"/>
      <c r="HO91" s="10"/>
      <c r="HP91" s="10"/>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row>
    <row r="92" spans="1:256" ht="18.5" customHeight="1" x14ac:dyDescent="0.35">
      <c r="A92" s="4" t="s">
        <v>29</v>
      </c>
      <c r="B92" s="98" t="s">
        <v>90</v>
      </c>
      <c r="C92" s="98"/>
      <c r="D92" s="98"/>
      <c r="E92" s="98"/>
      <c r="F92" s="98"/>
      <c r="G92" s="98"/>
      <c r="H92" s="98"/>
      <c r="I92" s="57">
        <f>(5/30/12)*0.015*100%</f>
        <v>2.0833333333333332E-4</v>
      </c>
      <c r="J92" s="32">
        <f>I24*I92</f>
        <v>0.51129422348484843</v>
      </c>
      <c r="K92" s="11"/>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c r="GN92" s="10"/>
      <c r="GO92" s="10"/>
      <c r="GP92" s="10"/>
      <c r="GQ92" s="10"/>
      <c r="GR92" s="10"/>
      <c r="GS92" s="10"/>
      <c r="GT92" s="10"/>
      <c r="GU92" s="10"/>
      <c r="GV92" s="10"/>
      <c r="GW92" s="10"/>
      <c r="GX92" s="10"/>
      <c r="GY92" s="10"/>
      <c r="GZ92" s="10"/>
      <c r="HA92" s="10"/>
      <c r="HB92" s="10"/>
      <c r="HC92" s="10"/>
      <c r="HD92" s="10"/>
      <c r="HE92" s="10"/>
      <c r="HF92" s="10"/>
      <c r="HG92" s="10"/>
      <c r="HH92" s="10"/>
      <c r="HI92" s="10"/>
      <c r="HJ92" s="10"/>
      <c r="HK92" s="10"/>
      <c r="HL92" s="10"/>
      <c r="HM92" s="10"/>
      <c r="HN92" s="10"/>
      <c r="HO92" s="10"/>
      <c r="HP92" s="10"/>
      <c r="HQ92" s="10"/>
      <c r="HR92" s="10"/>
      <c r="HS92" s="10"/>
      <c r="HT92" s="10"/>
      <c r="HU92" s="10"/>
      <c r="HV92" s="10"/>
      <c r="HW92" s="10"/>
      <c r="HX92" s="10"/>
      <c r="HY92" s="10"/>
      <c r="HZ92" s="10"/>
      <c r="IA92" s="10"/>
      <c r="IB92" s="10"/>
      <c r="IC92" s="10"/>
      <c r="ID92" s="10"/>
      <c r="IE92" s="10"/>
      <c r="IF92" s="10"/>
      <c r="IG92" s="10"/>
      <c r="IH92" s="10"/>
      <c r="II92" s="10"/>
      <c r="IJ92" s="10"/>
      <c r="IK92" s="10"/>
      <c r="IL92" s="10"/>
      <c r="IM92" s="10"/>
      <c r="IN92" s="10"/>
      <c r="IO92" s="10"/>
      <c r="IP92" s="10"/>
      <c r="IQ92" s="10"/>
      <c r="IR92" s="10"/>
      <c r="IS92" s="10"/>
      <c r="IT92" s="10"/>
      <c r="IU92" s="10"/>
      <c r="IV92" s="10"/>
    </row>
    <row r="93" spans="1:256" x14ac:dyDescent="0.35">
      <c r="A93" s="4" t="s">
        <v>32</v>
      </c>
      <c r="B93" s="98" t="s">
        <v>96</v>
      </c>
      <c r="C93" s="98"/>
      <c r="D93" s="98"/>
      <c r="E93" s="98"/>
      <c r="F93" s="98"/>
      <c r="G93" s="98"/>
      <c r="H93" s="98"/>
      <c r="I93" s="60">
        <f>(1/12)*0.0178*100%/2</f>
        <v>7.4166666666666662E-4</v>
      </c>
      <c r="J93" s="32">
        <f>I24*I93</f>
        <v>1.8202074356060605</v>
      </c>
      <c r="K93" s="11"/>
      <c r="L93" s="10"/>
      <c r="M93" s="10"/>
      <c r="N93" s="10"/>
      <c r="O93" s="59"/>
      <c r="P93" s="51"/>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row>
    <row r="94" spans="1:256" ht="31" customHeight="1" x14ac:dyDescent="0.35">
      <c r="A94" s="4" t="s">
        <v>8</v>
      </c>
      <c r="B94" s="98" t="s">
        <v>95</v>
      </c>
      <c r="C94" s="98"/>
      <c r="D94" s="98"/>
      <c r="E94" s="98"/>
      <c r="F94" s="98"/>
      <c r="G94" s="98"/>
      <c r="H94" s="98"/>
      <c r="I94" s="60">
        <f>11.11%*5.28%*50%</f>
        <v>2.9330399999999996E-3</v>
      </c>
      <c r="J94" s="32">
        <f>I24*I94</f>
        <v>7.1983027643999984</v>
      </c>
      <c r="K94" s="11"/>
      <c r="L94" s="62"/>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row>
    <row r="95" spans="1:256" x14ac:dyDescent="0.35">
      <c r="A95" s="1" t="s">
        <v>35</v>
      </c>
      <c r="B95" s="98" t="s">
        <v>89</v>
      </c>
      <c r="C95" s="98"/>
      <c r="D95" s="98"/>
      <c r="E95" s="98"/>
      <c r="F95" s="98"/>
      <c r="G95" s="98"/>
      <c r="H95" s="98"/>
      <c r="I95" s="57">
        <f>(1/30/12)*100%</f>
        <v>2.7777777777777779E-3</v>
      </c>
      <c r="J95" s="32">
        <f>I24*I95</f>
        <v>6.8172563131313133</v>
      </c>
      <c r="K95" s="11"/>
      <c r="L95" s="51"/>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row>
    <row r="96" spans="1:256" ht="15.75" customHeight="1" x14ac:dyDescent="0.35">
      <c r="A96" s="63"/>
      <c r="B96" s="99" t="s">
        <v>97</v>
      </c>
      <c r="C96" s="100"/>
      <c r="D96" s="100"/>
      <c r="E96" s="100"/>
      <c r="F96" s="100"/>
      <c r="G96" s="100"/>
      <c r="H96" s="101"/>
      <c r="I96" s="61">
        <f>SUM(I90:I95)</f>
        <v>0.10388304</v>
      </c>
      <c r="J96" s="41">
        <f>SUM(J90:J95)</f>
        <v>254.95103169621814</v>
      </c>
      <c r="K96" s="11"/>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row>
    <row r="97" spans="1:256" ht="15" customHeight="1" x14ac:dyDescent="0.35">
      <c r="A97" s="109"/>
      <c r="B97" s="109"/>
      <c r="C97" s="109"/>
      <c r="D97" s="109"/>
      <c r="E97" s="109"/>
      <c r="F97" s="109"/>
      <c r="G97" s="109"/>
      <c r="H97" s="109"/>
      <c r="I97" s="109"/>
      <c r="J97" s="109"/>
      <c r="K97" s="1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row>
    <row r="98" spans="1:256" ht="19" customHeight="1" x14ac:dyDescent="0.35">
      <c r="A98" s="109"/>
      <c r="B98" s="109"/>
      <c r="C98" s="109"/>
      <c r="D98" s="109"/>
      <c r="E98" s="109"/>
      <c r="F98" s="109"/>
      <c r="G98" s="109"/>
      <c r="H98" s="109"/>
      <c r="I98" s="109"/>
      <c r="J98" s="109"/>
      <c r="K98" s="1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row>
    <row r="99" spans="1:256" x14ac:dyDescent="0.35">
      <c r="A99" s="108" t="s">
        <v>58</v>
      </c>
      <c r="B99" s="108"/>
      <c r="C99" s="108"/>
      <c r="D99" s="108"/>
      <c r="E99" s="108"/>
      <c r="F99" s="108"/>
      <c r="G99" s="108"/>
      <c r="H99" s="108"/>
      <c r="I99" s="108"/>
      <c r="J99" s="11"/>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row>
    <row r="100" spans="1:256" x14ac:dyDescent="0.35">
      <c r="A100" s="3">
        <v>4</v>
      </c>
      <c r="B100" s="111" t="s">
        <v>59</v>
      </c>
      <c r="C100" s="111"/>
      <c r="D100" s="111"/>
      <c r="E100" s="111"/>
      <c r="F100" s="111"/>
      <c r="G100" s="111"/>
      <c r="H100" s="111"/>
      <c r="I100" s="8" t="s">
        <v>21</v>
      </c>
      <c r="J100" s="11"/>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row>
    <row r="101" spans="1:256" ht="19.899999999999999" customHeight="1" x14ac:dyDescent="0.35">
      <c r="A101" s="5" t="s">
        <v>54</v>
      </c>
      <c r="B101" s="97" t="s">
        <v>55</v>
      </c>
      <c r="C101" s="97"/>
      <c r="D101" s="97"/>
      <c r="E101" s="97"/>
      <c r="F101" s="97"/>
      <c r="G101" s="97"/>
      <c r="H101" s="97"/>
      <c r="I101" s="32">
        <f>J96</f>
        <v>254.95103169621814</v>
      </c>
      <c r="J101" s="11"/>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row>
    <row r="102" spans="1:256" ht="19.899999999999999" customHeight="1" x14ac:dyDescent="0.35">
      <c r="A102" s="5" t="s">
        <v>56</v>
      </c>
      <c r="B102" s="97" t="s">
        <v>57</v>
      </c>
      <c r="C102" s="97"/>
      <c r="D102" s="97"/>
      <c r="E102" s="97"/>
      <c r="F102" s="97"/>
      <c r="G102" s="97"/>
      <c r="H102" s="97"/>
      <c r="I102" s="32">
        <v>0</v>
      </c>
      <c r="J102" s="11"/>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row>
    <row r="103" spans="1:256" x14ac:dyDescent="0.35">
      <c r="A103" s="107" t="s">
        <v>1</v>
      </c>
      <c r="B103" s="107"/>
      <c r="C103" s="107"/>
      <c r="D103" s="107"/>
      <c r="E103" s="107"/>
      <c r="F103" s="107"/>
      <c r="G103" s="107"/>
      <c r="H103" s="107"/>
      <c r="I103" s="33">
        <f>SUM(I101+I102)</f>
        <v>254.95103169621814</v>
      </c>
      <c r="J103" s="11"/>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row>
    <row r="104" spans="1:256" ht="17.5" customHeight="1" x14ac:dyDescent="0.35">
      <c r="A104" s="102"/>
      <c r="B104" s="102"/>
      <c r="C104" s="102"/>
      <c r="D104" s="102"/>
      <c r="E104" s="102"/>
      <c r="F104" s="102"/>
      <c r="G104" s="102"/>
      <c r="H104" s="102"/>
      <c r="I104" s="102"/>
      <c r="J104" s="103"/>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row>
    <row r="105" spans="1:256" ht="15" customHeight="1" x14ac:dyDescent="0.35">
      <c r="A105" s="102"/>
      <c r="B105" s="102"/>
      <c r="C105" s="102"/>
      <c r="D105" s="102"/>
      <c r="E105" s="102"/>
      <c r="F105" s="102"/>
      <c r="G105" s="102"/>
      <c r="H105" s="102"/>
      <c r="I105" s="102"/>
      <c r="J105" s="103"/>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row>
    <row r="106" spans="1:256" x14ac:dyDescent="0.35">
      <c r="A106" s="108" t="s">
        <v>60</v>
      </c>
      <c r="B106" s="108"/>
      <c r="C106" s="108"/>
      <c r="D106" s="108"/>
      <c r="E106" s="108"/>
      <c r="F106" s="108"/>
      <c r="G106" s="108"/>
      <c r="H106" s="108"/>
      <c r="I106" s="108"/>
      <c r="J106" s="11"/>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row>
    <row r="107" spans="1:256" x14ac:dyDescent="0.35">
      <c r="A107" s="6">
        <v>5</v>
      </c>
      <c r="B107" s="107" t="s">
        <v>61</v>
      </c>
      <c r="C107" s="107"/>
      <c r="D107" s="107"/>
      <c r="E107" s="107"/>
      <c r="F107" s="107"/>
      <c r="G107" s="107"/>
      <c r="H107" s="107"/>
      <c r="I107" s="6" t="s">
        <v>21</v>
      </c>
      <c r="J107" s="11"/>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row>
    <row r="108" spans="1:256" ht="17.25" customHeight="1" x14ac:dyDescent="0.35">
      <c r="A108" s="4" t="s">
        <v>14</v>
      </c>
      <c r="B108" s="98" t="s">
        <v>62</v>
      </c>
      <c r="C108" s="98"/>
      <c r="D108" s="98"/>
      <c r="E108" s="98"/>
      <c r="F108" s="98"/>
      <c r="G108" s="98"/>
      <c r="H108" s="98"/>
      <c r="I108" s="42">
        <v>0</v>
      </c>
      <c r="J108" s="11"/>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row>
    <row r="109" spans="1:256" ht="15.75" customHeight="1" x14ac:dyDescent="0.35">
      <c r="A109" s="4" t="s">
        <v>15</v>
      </c>
      <c r="B109" s="98" t="s">
        <v>63</v>
      </c>
      <c r="C109" s="98"/>
      <c r="D109" s="98"/>
      <c r="E109" s="98"/>
      <c r="F109" s="98"/>
      <c r="G109" s="98"/>
      <c r="H109" s="98"/>
      <c r="I109" s="34"/>
      <c r="J109" s="11"/>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row>
    <row r="110" spans="1:256" ht="15.75" customHeight="1" x14ac:dyDescent="0.35">
      <c r="A110" s="4" t="s">
        <v>29</v>
      </c>
      <c r="B110" s="97" t="s">
        <v>64</v>
      </c>
      <c r="C110" s="97"/>
      <c r="D110" s="97"/>
      <c r="E110" s="97"/>
      <c r="F110" s="97"/>
      <c r="G110" s="97"/>
      <c r="H110" s="97"/>
      <c r="I110" s="34"/>
      <c r="J110" s="11"/>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row>
    <row r="111" spans="1:256" ht="15.75" customHeight="1" x14ac:dyDescent="0.35">
      <c r="A111" s="4" t="s">
        <v>32</v>
      </c>
      <c r="B111" s="98" t="s">
        <v>65</v>
      </c>
      <c r="C111" s="98"/>
      <c r="D111" s="98"/>
      <c r="E111" s="98"/>
      <c r="F111" s="98"/>
      <c r="G111" s="98"/>
      <c r="H111" s="98"/>
      <c r="I111" s="34" t="s">
        <v>66</v>
      </c>
      <c r="J111" s="11"/>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row>
    <row r="112" spans="1:256" ht="15.75" customHeight="1" x14ac:dyDescent="0.35">
      <c r="A112" s="99" t="s">
        <v>1</v>
      </c>
      <c r="B112" s="100"/>
      <c r="C112" s="100"/>
      <c r="D112" s="100"/>
      <c r="E112" s="100"/>
      <c r="F112" s="100"/>
      <c r="G112" s="100"/>
      <c r="H112" s="101"/>
      <c r="I112" s="39">
        <f>SUM(I108:I111)</f>
        <v>0</v>
      </c>
      <c r="J112" s="11"/>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row>
    <row r="113" spans="1:256" ht="13" customHeight="1" x14ac:dyDescent="0.35">
      <c r="A113" s="102"/>
      <c r="B113" s="102"/>
      <c r="C113" s="102"/>
      <c r="D113" s="102"/>
      <c r="E113" s="102"/>
      <c r="F113" s="102"/>
      <c r="G113" s="102"/>
      <c r="H113" s="102"/>
      <c r="I113" s="102"/>
      <c r="J113" s="103"/>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c r="BN113" s="10"/>
      <c r="BO113" s="10"/>
      <c r="BP113" s="10"/>
      <c r="BQ113" s="10"/>
      <c r="BR113" s="10"/>
      <c r="BS113" s="10"/>
      <c r="BT113" s="10"/>
      <c r="BU113" s="10"/>
      <c r="BV113" s="10"/>
      <c r="BW113" s="10"/>
      <c r="BX113" s="10"/>
      <c r="BY113" s="10"/>
      <c r="BZ113" s="10"/>
      <c r="CA113" s="10"/>
      <c r="CB113" s="10"/>
      <c r="CC113" s="10"/>
      <c r="CD113" s="10"/>
      <c r="CE113" s="10"/>
      <c r="CF113" s="10"/>
      <c r="CG113" s="10"/>
      <c r="CH113" s="10"/>
      <c r="CI113" s="10"/>
      <c r="CJ113" s="10"/>
      <c r="CK113" s="10"/>
      <c r="CL113" s="10"/>
      <c r="CM113" s="10"/>
      <c r="CN113" s="10"/>
      <c r="CO113" s="10"/>
      <c r="CP113" s="10"/>
      <c r="CQ113" s="10"/>
      <c r="CR113" s="10"/>
      <c r="CS113" s="10"/>
      <c r="CT113" s="10"/>
      <c r="CU113" s="10"/>
      <c r="CV113" s="10"/>
      <c r="CW113" s="10"/>
      <c r="CX113" s="10"/>
      <c r="CY113" s="10"/>
      <c r="CZ113" s="10"/>
      <c r="DA113" s="10"/>
      <c r="DB113" s="10"/>
      <c r="DC113" s="10"/>
      <c r="DD113" s="10"/>
      <c r="DE113" s="10"/>
      <c r="DF113" s="10"/>
      <c r="DG113" s="10"/>
      <c r="DH113" s="10"/>
      <c r="DI113" s="10"/>
      <c r="DJ113" s="10"/>
      <c r="DK113" s="10"/>
      <c r="DL113" s="10"/>
      <c r="DM113" s="10"/>
      <c r="DN113" s="10"/>
      <c r="DO113" s="10"/>
      <c r="DP113" s="10"/>
      <c r="DQ113" s="10"/>
      <c r="DR113" s="10"/>
      <c r="DS113" s="10"/>
      <c r="DT113" s="10"/>
      <c r="DU113" s="10"/>
      <c r="DV113" s="10"/>
      <c r="DW113" s="10"/>
      <c r="DX113" s="10"/>
      <c r="DY113" s="10"/>
      <c r="DZ113" s="10"/>
      <c r="EA113" s="10"/>
      <c r="EB113" s="10"/>
      <c r="EC113" s="10"/>
      <c r="ED113" s="10"/>
      <c r="EE113" s="10"/>
      <c r="EF113" s="10"/>
      <c r="EG113" s="10"/>
      <c r="EH113" s="10"/>
      <c r="EI113" s="10"/>
      <c r="EJ113" s="10"/>
      <c r="EK113" s="10"/>
      <c r="EL113" s="10"/>
      <c r="EM113" s="10"/>
      <c r="EN113" s="10"/>
      <c r="EO113" s="10"/>
      <c r="EP113" s="10"/>
      <c r="EQ113" s="10"/>
      <c r="ER113" s="10"/>
      <c r="ES113" s="10"/>
      <c r="ET113" s="10"/>
      <c r="EU113" s="10"/>
      <c r="EV113" s="10"/>
      <c r="EW113" s="10"/>
      <c r="EX113" s="10"/>
      <c r="EY113" s="10"/>
      <c r="EZ113" s="10"/>
      <c r="FA113" s="10"/>
      <c r="FB113" s="10"/>
      <c r="FC113" s="10"/>
      <c r="FD113" s="10"/>
      <c r="FE113" s="10"/>
      <c r="FF113" s="10"/>
      <c r="FG113" s="10"/>
      <c r="FH113" s="10"/>
      <c r="FI113" s="10"/>
      <c r="FJ113" s="10"/>
      <c r="FK113" s="10"/>
      <c r="FL113" s="10"/>
      <c r="FM113" s="10"/>
      <c r="FN113" s="10"/>
      <c r="FO113" s="10"/>
      <c r="FP113" s="10"/>
      <c r="FQ113" s="10"/>
      <c r="FR113" s="10"/>
      <c r="FS113" s="10"/>
      <c r="FT113" s="10"/>
      <c r="FU113" s="10"/>
      <c r="FV113" s="10"/>
      <c r="FW113" s="10"/>
      <c r="FX113" s="10"/>
      <c r="FY113" s="10"/>
      <c r="FZ113" s="10"/>
      <c r="GA113" s="10"/>
      <c r="GB113" s="10"/>
      <c r="GC113" s="10"/>
      <c r="GD113" s="10"/>
      <c r="GE113" s="10"/>
      <c r="GF113" s="10"/>
      <c r="GG113" s="10"/>
      <c r="GH113" s="10"/>
      <c r="GI113" s="10"/>
      <c r="GJ113" s="10"/>
      <c r="GK113" s="10"/>
      <c r="GL113" s="10"/>
      <c r="GM113" s="10"/>
      <c r="GN113" s="10"/>
      <c r="GO113" s="10"/>
      <c r="GP113" s="10"/>
      <c r="GQ113" s="10"/>
      <c r="GR113" s="10"/>
      <c r="GS113" s="10"/>
      <c r="GT113" s="10"/>
      <c r="GU113" s="10"/>
      <c r="GV113" s="10"/>
      <c r="GW113" s="10"/>
      <c r="GX113" s="10"/>
      <c r="GY113" s="10"/>
      <c r="GZ113" s="10"/>
      <c r="HA113" s="10"/>
      <c r="HB113" s="10"/>
      <c r="HC113" s="10"/>
      <c r="HD113" s="10"/>
      <c r="HE113" s="10"/>
      <c r="HF113" s="10"/>
      <c r="HG113" s="10"/>
      <c r="HH113" s="10"/>
      <c r="HI113" s="10"/>
      <c r="HJ113" s="10"/>
      <c r="HK113" s="10"/>
      <c r="HL113" s="10"/>
      <c r="HM113" s="10"/>
      <c r="HN113" s="10"/>
      <c r="HO113" s="10"/>
      <c r="HP113" s="10"/>
      <c r="HQ113" s="10"/>
      <c r="HR113" s="10"/>
      <c r="HS113" s="10"/>
      <c r="HT113" s="10"/>
      <c r="HU113" s="10"/>
      <c r="HV113" s="10"/>
      <c r="HW113" s="10"/>
      <c r="HX113" s="10"/>
      <c r="HY113" s="10"/>
      <c r="HZ113" s="10"/>
      <c r="IA113" s="10"/>
      <c r="IB113" s="10"/>
      <c r="IC113" s="10"/>
      <c r="ID113" s="10"/>
      <c r="IE113" s="10"/>
      <c r="IF113" s="10"/>
      <c r="IG113" s="10"/>
      <c r="IH113" s="10"/>
      <c r="II113" s="10"/>
      <c r="IJ113" s="10"/>
      <c r="IK113" s="10"/>
      <c r="IL113" s="10"/>
      <c r="IM113" s="10"/>
      <c r="IN113" s="10"/>
      <c r="IO113" s="10"/>
      <c r="IP113" s="10"/>
      <c r="IQ113" s="10"/>
      <c r="IR113" s="10"/>
      <c r="IS113" s="10"/>
      <c r="IT113" s="10"/>
      <c r="IU113" s="10"/>
      <c r="IV113" s="10"/>
    </row>
    <row r="114" spans="1:256" ht="15" customHeight="1" x14ac:dyDescent="0.35">
      <c r="A114" s="102"/>
      <c r="B114" s="102"/>
      <c r="C114" s="102"/>
      <c r="D114" s="102"/>
      <c r="E114" s="102"/>
      <c r="F114" s="102"/>
      <c r="G114" s="102"/>
      <c r="H114" s="102"/>
      <c r="I114" s="102"/>
      <c r="J114" s="103"/>
      <c r="K114" s="10"/>
      <c r="L114" s="10"/>
    </row>
    <row r="115" spans="1:256" s="52" customFormat="1" ht="15.5" x14ac:dyDescent="0.3">
      <c r="A115" s="104" t="s">
        <v>98</v>
      </c>
      <c r="B115" s="105"/>
      <c r="C115" s="105"/>
      <c r="D115" s="105"/>
      <c r="E115" s="105"/>
      <c r="F115" s="105"/>
      <c r="G115" s="105"/>
      <c r="H115" s="106"/>
    </row>
    <row r="116" spans="1:256" s="52" customFormat="1" ht="13" x14ac:dyDescent="0.3">
      <c r="A116" s="94"/>
      <c r="B116" s="94"/>
      <c r="C116" s="94"/>
      <c r="D116" s="94"/>
      <c r="E116" s="94"/>
      <c r="F116" s="94"/>
      <c r="G116" s="94"/>
      <c r="H116" s="94"/>
      <c r="I116" s="94"/>
      <c r="J116" s="94"/>
    </row>
    <row r="117" spans="1:256" s="69" customFormat="1" ht="29" customHeight="1" x14ac:dyDescent="0.35">
      <c r="A117" s="20">
        <v>6</v>
      </c>
      <c r="B117" s="95" t="s">
        <v>99</v>
      </c>
      <c r="C117" s="95"/>
      <c r="D117" s="95"/>
      <c r="E117" s="95"/>
      <c r="F117" s="20" t="s">
        <v>25</v>
      </c>
      <c r="G117" s="86" t="s">
        <v>21</v>
      </c>
      <c r="H117" s="86"/>
    </row>
    <row r="118" spans="1:256" s="69" customFormat="1" x14ac:dyDescent="0.35">
      <c r="A118" s="20" t="s">
        <v>14</v>
      </c>
      <c r="B118" s="95" t="s">
        <v>5</v>
      </c>
      <c r="C118" s="95"/>
      <c r="D118" s="95"/>
      <c r="E118" s="95"/>
      <c r="F118" s="70">
        <v>0.06</v>
      </c>
      <c r="G118" s="96">
        <f>(I24+I73+J84+I103+I112)*F118</f>
        <v>311.5969193350918</v>
      </c>
      <c r="H118" s="96"/>
    </row>
    <row r="119" spans="1:256" s="69" customFormat="1" x14ac:dyDescent="0.35">
      <c r="A119" s="20" t="s">
        <v>15</v>
      </c>
      <c r="B119" s="95" t="s">
        <v>7</v>
      </c>
      <c r="C119" s="95"/>
      <c r="D119" s="95"/>
      <c r="E119" s="95"/>
      <c r="F119" s="70">
        <v>6.7900000000000002E-2</v>
      </c>
      <c r="G119" s="96">
        <f>(I24+I73+J84+I103+I112)*F119</f>
        <v>352.62384704754555</v>
      </c>
      <c r="H119" s="96"/>
    </row>
    <row r="120" spans="1:256" s="69" customFormat="1" x14ac:dyDescent="0.35">
      <c r="A120" s="20" t="s">
        <v>29</v>
      </c>
      <c r="B120" s="95" t="s">
        <v>6</v>
      </c>
      <c r="C120" s="95"/>
      <c r="D120" s="95"/>
      <c r="E120" s="95"/>
      <c r="F120" s="70"/>
      <c r="G120" s="96"/>
      <c r="H120" s="96"/>
    </row>
    <row r="121" spans="1:256" s="69" customFormat="1" x14ac:dyDescent="0.35">
      <c r="A121" s="20"/>
      <c r="B121" s="95" t="s">
        <v>100</v>
      </c>
      <c r="C121" s="95"/>
      <c r="D121" s="95"/>
      <c r="E121" s="95"/>
      <c r="F121" s="66">
        <v>1.6500000000000001E-2</v>
      </c>
      <c r="G121" s="96">
        <f>(I24+I73+J84+I103+I112)*F121</f>
        <v>85.689152817150244</v>
      </c>
      <c r="H121" s="96"/>
      <c r="I121" s="67" t="s">
        <v>121</v>
      </c>
    </row>
    <row r="122" spans="1:256" s="69" customFormat="1" x14ac:dyDescent="0.35">
      <c r="A122" s="20"/>
      <c r="B122" s="95" t="s">
        <v>101</v>
      </c>
      <c r="C122" s="95"/>
      <c r="D122" s="95"/>
      <c r="E122" s="95"/>
      <c r="F122" s="66">
        <v>7.5999999999999998E-2</v>
      </c>
      <c r="G122" s="96">
        <f>(I24+I73+J84+I103+I112)*F122</f>
        <v>394.68943115778291</v>
      </c>
      <c r="H122" s="96"/>
      <c r="I122" s="67" t="s">
        <v>121</v>
      </c>
    </row>
    <row r="123" spans="1:256" s="69" customFormat="1" x14ac:dyDescent="0.35">
      <c r="A123" s="20"/>
      <c r="B123" s="95" t="s">
        <v>102</v>
      </c>
      <c r="C123" s="95"/>
      <c r="D123" s="95"/>
      <c r="E123" s="95"/>
      <c r="F123" s="70"/>
      <c r="G123" s="96"/>
      <c r="H123" s="96"/>
    </row>
    <row r="124" spans="1:256" s="69" customFormat="1" x14ac:dyDescent="0.35">
      <c r="A124" s="20"/>
      <c r="B124" s="95" t="s">
        <v>133</v>
      </c>
      <c r="C124" s="95"/>
      <c r="D124" s="95"/>
      <c r="E124" s="95"/>
      <c r="F124" s="66">
        <v>0.05</v>
      </c>
      <c r="G124" s="96">
        <f>(I24+I73+J84+I103+I112)*F124</f>
        <v>259.66409944590981</v>
      </c>
      <c r="H124" s="96"/>
    </row>
    <row r="125" spans="1:256" s="69" customFormat="1" x14ac:dyDescent="0.35">
      <c r="A125" s="20"/>
      <c r="B125" s="95" t="s">
        <v>97</v>
      </c>
      <c r="C125" s="95"/>
      <c r="D125" s="95"/>
      <c r="E125" s="95"/>
      <c r="G125" s="96"/>
      <c r="H125" s="96"/>
    </row>
    <row r="126" spans="1:256" s="69" customFormat="1" x14ac:dyDescent="0.35">
      <c r="A126" s="86" t="s">
        <v>103</v>
      </c>
      <c r="B126" s="86"/>
      <c r="C126" s="86"/>
      <c r="D126" s="86"/>
      <c r="E126" s="86"/>
      <c r="F126" s="68">
        <f>SUM(F118:F124)</f>
        <v>0.27040000000000003</v>
      </c>
      <c r="G126" s="91">
        <f>SUM(G118:H124)</f>
        <v>1404.2634498034804</v>
      </c>
      <c r="H126" s="91"/>
    </row>
    <row r="127" spans="1:256" ht="15" customHeight="1" x14ac:dyDescent="0.35">
      <c r="A127" s="10"/>
      <c r="B127" s="10"/>
      <c r="C127" s="10"/>
      <c r="D127" s="10"/>
      <c r="E127" s="10"/>
      <c r="F127" s="10"/>
      <c r="G127" s="46"/>
      <c r="H127" s="46"/>
      <c r="I127" s="10"/>
      <c r="J127" s="11"/>
      <c r="K127" s="10"/>
      <c r="L127" s="10"/>
    </row>
    <row r="128" spans="1:256" ht="15" customHeight="1" x14ac:dyDescent="0.35">
      <c r="A128" s="10"/>
      <c r="B128" s="10"/>
      <c r="C128" s="10"/>
      <c r="D128" s="10"/>
      <c r="E128" s="10"/>
      <c r="F128" s="10"/>
      <c r="G128" s="10"/>
      <c r="H128" s="10"/>
      <c r="I128" s="10"/>
      <c r="J128" s="11"/>
      <c r="K128" s="10"/>
      <c r="L128" s="10"/>
    </row>
    <row r="129" spans="1:12" ht="15" customHeight="1" x14ac:dyDescent="0.35">
      <c r="A129" s="10"/>
      <c r="B129" s="10"/>
      <c r="C129" s="10"/>
      <c r="D129" s="10"/>
      <c r="E129" s="10"/>
      <c r="F129" s="10"/>
      <c r="G129" s="10"/>
      <c r="H129" s="10"/>
      <c r="I129" s="10"/>
      <c r="J129" s="11"/>
      <c r="K129" s="10"/>
      <c r="L129" s="10"/>
    </row>
    <row r="130" spans="1:12" s="52" customFormat="1" ht="15.5" x14ac:dyDescent="0.3">
      <c r="A130" s="92" t="s">
        <v>104</v>
      </c>
      <c r="B130" s="93"/>
      <c r="C130" s="93"/>
      <c r="D130" s="93"/>
      <c r="E130" s="93"/>
      <c r="F130" s="93"/>
      <c r="G130" s="93"/>
      <c r="H130" s="93"/>
    </row>
    <row r="131" spans="1:12" s="52" customFormat="1" ht="13" x14ac:dyDescent="0.3">
      <c r="A131" s="94"/>
      <c r="B131" s="94"/>
      <c r="C131" s="94"/>
      <c r="D131" s="94"/>
      <c r="E131" s="94"/>
      <c r="F131" s="94"/>
      <c r="G131" s="94"/>
      <c r="H131" s="94"/>
      <c r="I131" s="94"/>
    </row>
    <row r="132" spans="1:12" customFormat="1" x14ac:dyDescent="0.35">
      <c r="A132" s="20"/>
      <c r="B132" s="86" t="s">
        <v>67</v>
      </c>
      <c r="C132" s="86"/>
      <c r="D132" s="86"/>
      <c r="E132" s="86"/>
      <c r="F132" s="86"/>
      <c r="G132" s="86"/>
      <c r="H132" s="20" t="s">
        <v>21</v>
      </c>
    </row>
    <row r="133" spans="1:12" customFormat="1" x14ac:dyDescent="0.35">
      <c r="A133" s="20" t="s">
        <v>14</v>
      </c>
      <c r="B133" s="90" t="s">
        <v>68</v>
      </c>
      <c r="C133" s="90"/>
      <c r="D133" s="90"/>
      <c r="E133" s="90"/>
      <c r="F133" s="90"/>
      <c r="G133" s="90"/>
      <c r="H133" s="72">
        <f>I24</f>
        <v>2454.2122727272726</v>
      </c>
    </row>
    <row r="134" spans="1:12" customFormat="1" x14ac:dyDescent="0.35">
      <c r="A134" s="20" t="s">
        <v>15</v>
      </c>
      <c r="B134" s="90" t="s">
        <v>105</v>
      </c>
      <c r="C134" s="90"/>
      <c r="D134" s="90"/>
      <c r="E134" s="90"/>
      <c r="F134" s="90"/>
      <c r="G134" s="90"/>
      <c r="H134" s="72">
        <f>I73</f>
        <v>2321.8778010912724</v>
      </c>
    </row>
    <row r="135" spans="1:12" customFormat="1" x14ac:dyDescent="0.35">
      <c r="A135" s="20" t="s">
        <v>29</v>
      </c>
      <c r="B135" s="90" t="s">
        <v>49</v>
      </c>
      <c r="C135" s="90"/>
      <c r="D135" s="90"/>
      <c r="E135" s="90"/>
      <c r="F135" s="90"/>
      <c r="G135" s="90"/>
      <c r="H135" s="72">
        <f>J84</f>
        <v>162.24088340343434</v>
      </c>
    </row>
    <row r="136" spans="1:12" customFormat="1" x14ac:dyDescent="0.35">
      <c r="A136" s="20" t="s">
        <v>32</v>
      </c>
      <c r="B136" s="89" t="s">
        <v>52</v>
      </c>
      <c r="C136" s="89"/>
      <c r="D136" s="89"/>
      <c r="E136" s="89"/>
      <c r="F136" s="89"/>
      <c r="G136" s="89"/>
      <c r="H136" s="72">
        <f>I103</f>
        <v>254.95103169621814</v>
      </c>
    </row>
    <row r="137" spans="1:12" customFormat="1" x14ac:dyDescent="0.35">
      <c r="A137" s="20" t="s">
        <v>8</v>
      </c>
      <c r="B137" s="90" t="s">
        <v>106</v>
      </c>
      <c r="C137" s="90"/>
      <c r="D137" s="90"/>
      <c r="E137" s="90"/>
      <c r="F137" s="90"/>
      <c r="G137" s="90"/>
      <c r="H137" s="83">
        <f>I112</f>
        <v>0</v>
      </c>
    </row>
    <row r="138" spans="1:12" customFormat="1" ht="13" customHeight="1" x14ac:dyDescent="0.35">
      <c r="A138" s="86" t="s">
        <v>107</v>
      </c>
      <c r="B138" s="86"/>
      <c r="C138" s="86"/>
      <c r="D138" s="86"/>
      <c r="E138" s="86"/>
      <c r="F138" s="86"/>
      <c r="G138" s="86"/>
      <c r="H138" s="73">
        <f>SUM(H133:H137)</f>
        <v>5193.2819889181965</v>
      </c>
    </row>
    <row r="139" spans="1:12" customFormat="1" x14ac:dyDescent="0.35">
      <c r="A139" s="20" t="s">
        <v>35</v>
      </c>
      <c r="B139" s="90" t="s">
        <v>108</v>
      </c>
      <c r="C139" s="90"/>
      <c r="D139" s="90"/>
      <c r="E139" s="90"/>
      <c r="F139" s="90"/>
      <c r="G139" s="90"/>
      <c r="H139" s="72">
        <f>G126</f>
        <v>1404.2634498034804</v>
      </c>
    </row>
    <row r="140" spans="1:12" customFormat="1" ht="13" customHeight="1" x14ac:dyDescent="0.35">
      <c r="A140" s="86" t="s">
        <v>109</v>
      </c>
      <c r="B140" s="86"/>
      <c r="C140" s="86"/>
      <c r="D140" s="86"/>
      <c r="E140" s="86"/>
      <c r="F140" s="86"/>
      <c r="G140" s="86"/>
      <c r="H140" s="74">
        <f>H138+H139</f>
        <v>6597.5454387216769</v>
      </c>
    </row>
    <row r="141" spans="1:12" s="52" customFormat="1" ht="13" customHeight="1" x14ac:dyDescent="0.3">
      <c r="A141" s="87" t="s">
        <v>110</v>
      </c>
      <c r="B141" s="87"/>
      <c r="C141" s="87"/>
      <c r="D141" s="87"/>
      <c r="E141" s="87"/>
      <c r="F141" s="87"/>
      <c r="G141" s="87"/>
      <c r="H141" s="75">
        <f>12*H140</f>
        <v>79170.545264660119</v>
      </c>
    </row>
    <row r="142" spans="1:12" s="71" customFormat="1" ht="15" customHeight="1" x14ac:dyDescent="0.3">
      <c r="A142" s="88" t="s">
        <v>111</v>
      </c>
      <c r="B142" s="88"/>
      <c r="C142" s="88"/>
      <c r="D142" s="88"/>
      <c r="E142" s="88"/>
      <c r="F142" s="88"/>
      <c r="G142" s="88"/>
      <c r="H142" s="88"/>
    </row>
    <row r="143" spans="1:12" s="71" customFormat="1" ht="121" customHeight="1" x14ac:dyDescent="0.3">
      <c r="A143" s="89" t="s">
        <v>112</v>
      </c>
      <c r="B143" s="89"/>
      <c r="C143" s="89"/>
      <c r="D143" s="89"/>
      <c r="E143" s="89"/>
      <c r="F143" s="89"/>
      <c r="G143" s="89"/>
      <c r="H143" s="89"/>
    </row>
    <row r="144" spans="1:12" x14ac:dyDescent="0.35">
      <c r="A144" s="27"/>
      <c r="B144" s="27"/>
      <c r="C144" s="27"/>
      <c r="D144" s="27"/>
      <c r="E144" s="27"/>
      <c r="F144" s="27"/>
      <c r="G144" s="27"/>
      <c r="H144" s="27"/>
    </row>
  </sheetData>
  <mergeCells count="141">
    <mergeCell ref="B17:F17"/>
    <mergeCell ref="G17:I17"/>
    <mergeCell ref="A18:J19"/>
    <mergeCell ref="A20:I20"/>
    <mergeCell ref="B21:G21"/>
    <mergeCell ref="B22:H22"/>
    <mergeCell ref="B14:F14"/>
    <mergeCell ref="G14:I14"/>
    <mergeCell ref="B15:F15"/>
    <mergeCell ref="G15:I15"/>
    <mergeCell ref="B16:F16"/>
    <mergeCell ref="G16:I16"/>
    <mergeCell ref="J1:J17"/>
    <mergeCell ref="A3:I3"/>
    <mergeCell ref="A4:I4"/>
    <mergeCell ref="A5:I5"/>
    <mergeCell ref="A6:I6"/>
    <mergeCell ref="A8:I8"/>
    <mergeCell ref="A9:I9"/>
    <mergeCell ref="A10:I10"/>
    <mergeCell ref="A11:I12"/>
    <mergeCell ref="A13:I13"/>
    <mergeCell ref="B30:H30"/>
    <mergeCell ref="B31:G31"/>
    <mergeCell ref="B32:G32"/>
    <mergeCell ref="A33:G33"/>
    <mergeCell ref="A34:I34"/>
    <mergeCell ref="A35:J36"/>
    <mergeCell ref="B23:G23"/>
    <mergeCell ref="A24:H24"/>
    <mergeCell ref="A25:I25"/>
    <mergeCell ref="A26:J27"/>
    <mergeCell ref="A28:I28"/>
    <mergeCell ref="A29:I29"/>
    <mergeCell ref="B43:G43"/>
    <mergeCell ref="B44:G44"/>
    <mergeCell ref="B45:G45"/>
    <mergeCell ref="A46:G46"/>
    <mergeCell ref="B47:G47"/>
    <mergeCell ref="A48:G48"/>
    <mergeCell ref="A37:I37"/>
    <mergeCell ref="B38:G38"/>
    <mergeCell ref="B39:G39"/>
    <mergeCell ref="B40:G40"/>
    <mergeCell ref="B41:C41"/>
    <mergeCell ref="B42:G42"/>
    <mergeCell ref="B56:G56"/>
    <mergeCell ref="B57:G57"/>
    <mergeCell ref="B58:G58"/>
    <mergeCell ref="B59:H59"/>
    <mergeCell ref="B60:G60"/>
    <mergeCell ref="B61:G61"/>
    <mergeCell ref="A49:I49"/>
    <mergeCell ref="A50:J51"/>
    <mergeCell ref="A52:I52"/>
    <mergeCell ref="B53:H53"/>
    <mergeCell ref="B54:H54"/>
    <mergeCell ref="B55:G55"/>
    <mergeCell ref="B69:H69"/>
    <mergeCell ref="B70:H70"/>
    <mergeCell ref="B71:H71"/>
    <mergeCell ref="B72:H72"/>
    <mergeCell ref="A73:H73"/>
    <mergeCell ref="A74:K75"/>
    <mergeCell ref="B62:G62"/>
    <mergeCell ref="B63:G63"/>
    <mergeCell ref="B64:H64"/>
    <mergeCell ref="A65:I65"/>
    <mergeCell ref="A66:J67"/>
    <mergeCell ref="A68:I68"/>
    <mergeCell ref="B82:H82"/>
    <mergeCell ref="B83:H83"/>
    <mergeCell ref="B84:H84"/>
    <mergeCell ref="A85:J86"/>
    <mergeCell ref="A87:J87"/>
    <mergeCell ref="A88:J88"/>
    <mergeCell ref="A76:J76"/>
    <mergeCell ref="B77:H77"/>
    <mergeCell ref="B78:H78"/>
    <mergeCell ref="B79:H79"/>
    <mergeCell ref="B80:H80"/>
    <mergeCell ref="B81:H81"/>
    <mergeCell ref="B95:H95"/>
    <mergeCell ref="B96:H96"/>
    <mergeCell ref="A97:K98"/>
    <mergeCell ref="A99:I99"/>
    <mergeCell ref="B100:H100"/>
    <mergeCell ref="B101:H101"/>
    <mergeCell ref="B89:H89"/>
    <mergeCell ref="B90:H90"/>
    <mergeCell ref="B91:H91"/>
    <mergeCell ref="B92:H92"/>
    <mergeCell ref="B93:H93"/>
    <mergeCell ref="B94:H94"/>
    <mergeCell ref="B109:H109"/>
    <mergeCell ref="B110:H110"/>
    <mergeCell ref="B111:H111"/>
    <mergeCell ref="A112:H112"/>
    <mergeCell ref="A113:J114"/>
    <mergeCell ref="A115:H115"/>
    <mergeCell ref="B102:H102"/>
    <mergeCell ref="A103:H103"/>
    <mergeCell ref="A104:J105"/>
    <mergeCell ref="A106:I106"/>
    <mergeCell ref="B107:H107"/>
    <mergeCell ref="B108:H108"/>
    <mergeCell ref="B120:E120"/>
    <mergeCell ref="G120:H120"/>
    <mergeCell ref="B121:E121"/>
    <mergeCell ref="G121:H121"/>
    <mergeCell ref="B122:E122"/>
    <mergeCell ref="G122:H122"/>
    <mergeCell ref="A116:J116"/>
    <mergeCell ref="B117:E117"/>
    <mergeCell ref="G117:H117"/>
    <mergeCell ref="B118:E118"/>
    <mergeCell ref="G118:H118"/>
    <mergeCell ref="B119:E119"/>
    <mergeCell ref="G119:H119"/>
    <mergeCell ref="A126:E126"/>
    <mergeCell ref="G126:H126"/>
    <mergeCell ref="A130:H130"/>
    <mergeCell ref="A131:I131"/>
    <mergeCell ref="B132:G132"/>
    <mergeCell ref="B133:G133"/>
    <mergeCell ref="B123:E123"/>
    <mergeCell ref="G123:H123"/>
    <mergeCell ref="B124:E124"/>
    <mergeCell ref="G124:H124"/>
    <mergeCell ref="B125:E125"/>
    <mergeCell ref="G125:H125"/>
    <mergeCell ref="A140:G140"/>
    <mergeCell ref="A141:G141"/>
    <mergeCell ref="A142:H142"/>
    <mergeCell ref="A143:H143"/>
    <mergeCell ref="B134:G134"/>
    <mergeCell ref="B135:G135"/>
    <mergeCell ref="B136:G136"/>
    <mergeCell ref="B137:G137"/>
    <mergeCell ref="A138:G138"/>
    <mergeCell ref="B139:G139"/>
  </mergeCells>
  <pageMargins left="0.511811024" right="0.511811024" top="0.78740157499999996" bottom="0.78740157499999996" header="0.31496062000000002" footer="0.31496062000000002"/>
  <pageSetup paperSize="9" orientation="portrait"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B911C4770B81342BEB798D831453045" ma:contentTypeVersion="6" ma:contentTypeDescription="Create a new document." ma:contentTypeScope="" ma:versionID="fa8b3d04140e8a7cf378c07d90c58b77">
  <xsd:schema xmlns:xsd="http://www.w3.org/2001/XMLSchema" xmlns:xs="http://www.w3.org/2001/XMLSchema" xmlns:p="http://schemas.microsoft.com/office/2006/metadata/properties" xmlns:ns3="d59026d4-742b-4a57-97e5-8193f6ca8c08" xmlns:ns4="daec6743-c973-404e-a323-100dd5ff9e59" targetNamespace="http://schemas.microsoft.com/office/2006/metadata/properties" ma:root="true" ma:fieldsID="291c57920a00c90c80f050ead5dfa64f" ns3:_="" ns4:_="">
    <xsd:import namespace="d59026d4-742b-4a57-97e5-8193f6ca8c08"/>
    <xsd:import namespace="daec6743-c973-404e-a323-100dd5ff9e59"/>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9026d4-742b-4a57-97e5-8193f6ca8c08"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aec6743-c973-404e-a323-100dd5ff9e59"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_activity" ma:index="13" nillable="true" ma:displayName="_activity" ma:hidden="true" ma:internalName="_activity">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activity xmlns="daec6743-c973-404e-a323-100dd5ff9e59" xsi:nil="true"/>
  </documentManagement>
</p:properties>
</file>

<file path=customXml/itemProps1.xml><?xml version="1.0" encoding="utf-8"?>
<ds:datastoreItem xmlns:ds="http://schemas.openxmlformats.org/officeDocument/2006/customXml" ds:itemID="{50317810-3DD1-49DE-ACB4-BC011227C97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59026d4-742b-4a57-97e5-8193f6ca8c08"/>
    <ds:schemaRef ds:uri="daec6743-c973-404e-a323-100dd5ff9e5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ECCD510-2A20-498F-B11F-8B2300DBBCA6}">
  <ds:schemaRefs>
    <ds:schemaRef ds:uri="http://schemas.microsoft.com/sharepoint/v3/contenttype/forms"/>
  </ds:schemaRefs>
</ds:datastoreItem>
</file>

<file path=customXml/itemProps3.xml><?xml version="1.0" encoding="utf-8"?>
<ds:datastoreItem xmlns:ds="http://schemas.openxmlformats.org/officeDocument/2006/customXml" ds:itemID="{D2303D5E-E547-444F-9856-02903E6E79DE}">
  <ds:schemaRefs>
    <ds:schemaRef ds:uri="http://www.w3.org/XML/1998/namespace"/>
    <ds:schemaRef ds:uri="daec6743-c973-404e-a323-100dd5ff9e59"/>
    <ds:schemaRef ds:uri="http://purl.org/dc/terms/"/>
    <ds:schemaRef ds:uri="http://schemas.microsoft.com/office/2006/metadata/properties"/>
    <ds:schemaRef ds:uri="http://schemas.microsoft.com/office/2006/documentManagement/types"/>
    <ds:schemaRef ds:uri="http://purl.org/dc/elements/1.1/"/>
    <ds:schemaRef ds:uri="http://schemas.microsoft.com/office/infopath/2007/PartnerControls"/>
    <ds:schemaRef ds:uri="http://schemas.openxmlformats.org/package/2006/metadata/core-properties"/>
    <ds:schemaRef ds:uri="d59026d4-742b-4a57-97e5-8193f6ca8c08"/>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4</vt:i4>
      </vt:variant>
    </vt:vector>
  </HeadingPairs>
  <TitlesOfParts>
    <vt:vector size="4" baseType="lpstr">
      <vt:lpstr>Item 79 Porto Velho</vt:lpstr>
      <vt:lpstr>Item 80 Guarajá-Mirim</vt:lpstr>
      <vt:lpstr>Item 81 JI-Paraná</vt:lpstr>
      <vt:lpstr>Item 82 Vilhena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vitor figueiredo</dc:creator>
  <cp:lastModifiedBy>Eliezer Gentil de Souza</cp:lastModifiedBy>
  <cp:lastPrinted>2023-03-14T15:12:16Z</cp:lastPrinted>
  <dcterms:created xsi:type="dcterms:W3CDTF">2023-03-10T19:46:25Z</dcterms:created>
  <dcterms:modified xsi:type="dcterms:W3CDTF">2024-09-12T21:45:17Z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0x0101004B911C4770B81342BEB798D831453045</vt:lpwstr>
  </property>
</Properties>
</file>